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1" activeTab="1"/>
  </bookViews>
  <sheets>
    <sheet name="EA" sheetId="1" state="hidden" r:id="rId1"/>
    <sheet name="ESF" sheetId="2" r:id="rId2"/>
    <sheet name="ECSF" sheetId="3" state="hidden" r:id="rId3"/>
    <sheet name="PT_ESF_ECSF" sheetId="4" state="hidden" r:id="rId4"/>
    <sheet name="EAA" sheetId="5" state="hidden" r:id="rId5"/>
    <sheet name="EADP" sheetId="6" state="hidden" r:id="rId6"/>
    <sheet name="EVHP" sheetId="7" state="hidden" r:id="rId7"/>
    <sheet name="EFE" sheetId="8" state="hidden" r:id="rId8"/>
  </sheet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<sst xmlns="http://schemas.openxmlformats.org/spreadsheetml/2006/main" count="635" uniqueCount="223">
  <si>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</si>
  <si>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</si>
  <si>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</si>
  <si>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</si>
  <si>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</si>
  <si>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</si>
  <si>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</si>
  <si>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</si>
  <si>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</si>
  <si>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</si>
  <si>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</si>
  <si>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</si>
  <si>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</si>
  <si>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</si>
  <si>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</si>
  <si>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</si>
  <si>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</si>
  <si>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</si>
  <si>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</si>
  <si>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</si>
  <si>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</si>
  <si>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</si>
  <si>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</si>
  <si>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</si>
  <si>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</si>
  <si>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</si>
  <si>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</si>
  <si>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</si>
  <si>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</si>
  <si>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</si>
  <si>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</si>
  <si>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</si>
  <si>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</si>
  <si>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</si>
  <si>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</si>
  <si>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</si>
  <si>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</si>
  <si>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</si>
  <si>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</si>
  <si>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</si>
  <si>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</si>
  <si>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</si>
  <si>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</si>
  <si>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</si>
  <si>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</si>
  <si>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</si>
  <si>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</si>
  <si>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</si>
  <si>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</si>
  <si>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</si>
  <si>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</si>
  <si>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</si>
  <si>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</si>
  <si>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</si>
  <si>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</si>
  <si>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</si>
  <si>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</si>
  <si>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</si>
  <si>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</si>
  <si>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</si>
  <si>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</si>
  <si>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</si>
  <si>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</si>
  <si>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</si>
  <si>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</si>
  <si>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</si>
  <si>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</si>
  <si>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</si>
  <si>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</si>
  <si>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</si>
  <si>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</si>
  <si>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</si>
  <si>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</si>
  <si>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</si>
  <si>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</si>
  <si>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</si>
  <si>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</si>
  <si>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</si>
  <si>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</si>
  <si>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</si>
  <si>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</si>
  <si>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</si>
  <si>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</si>
  <si>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</si>
  <si>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</si>
  <si>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</si>
  <si>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</si>
  <si>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</si>
  <si>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</si>
  <si>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</si>
  <si>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</si>
  <si>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</si>
  <si>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</si>
  <si>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</si>
  <si>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</si>
  <si>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</si>
  <si>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</si>
  <si>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</si>
  <si>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</si>
  <si>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</si>
  <si>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</si>
  <si>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</si>
  <si>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</si>
  <si>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</si>
  <si>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</si>
  <si>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</si>
  <si>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</si>
  <si>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</si>
  <si>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</si>
  <si>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</si>
  <si>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</si>
  <si>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</si>
  <si>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</si>
  <si>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</si>
  <si>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</si>
  <si>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</si>
  <si>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</si>
  <si>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</si>
  <si>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</si>
  <si>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</si>
  <si>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</si>
  <si>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</si>
  <si>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</si>
  <si>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</si>
  <si>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</si>
  <si>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</si>
  <si>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</si>
  <si>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</si>
  <si>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</si>
  <si>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</si>
  <si>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</si>
  <si>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</si>
  <si>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</si>
  <si>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</si>
  <si>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</si>
  <si>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</si>
  <si>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</si>
  <si>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</si>
  <si>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</si>
  <si>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</si>
  <si>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</si>
  <si>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</si>
  <si>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</si>
  <si>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</si>
  <si>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</si>
  <si>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</si>
  <si>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</si>
  <si>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</si>
  <si>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</si>
  <si>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</si>
  <si>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</si>
  <si>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</si>
  <si>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</si>
  <si>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</si>
  <si>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</si>
  <si>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</si>
  <si>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</si>
  <si>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</si>
  <si>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</si>
  <si>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</si>
  <si>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</si>
  <si>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</si>
  <si>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</si>
  <si>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</si>
  <si>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</si>
  <si>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</si>
  <si>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</si>
  <si>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</si>
  <si>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</si>
  <si>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</si>
  <si>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</si>
  <si>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</si>
  <si>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</si>
  <si>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</si>
  <si>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</si>
  <si>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</si>
  <si>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</si>
  <si>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</si>
  <si>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</si>
  <si>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</si>
  <si>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</si>
  <si>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</si>
  <si>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</si>
  <si>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</si>
  <si>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</si>
  <si>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</si>
  <si>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</si>
  <si>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</si>
  <si>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</si>
  <si>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</si>
  <si>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</si>
  <si>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</si>
  <si>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</si>
  <si>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</si>
  <si>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</si>
  <si>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</si>
  <si>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</si>
  <si>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</si>
  <si>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</si>
  <si>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</si>
  <si>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</si>
  <si>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</si>
  <si>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</si>
  <si>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</si>
  <si>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</si>
  <si>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</si>
  <si>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</si>
  <si>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</si>
  <si>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</si>
  <si>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</si>
  <si>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</si>
  <si>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</si>
  <si>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</si>
  <si>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</si>
  <si>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</si>
  <si>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</si>
  <si>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</si>
  <si>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</si>
  <si>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</si>
  <si>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</si>
  <si>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31 de Julio de 2016 </t>
  </si>
  <si>
    <t>Al 31 de Julio de 2016</t>
  </si>
  <si>
    <t>Del 1 de Enero al 31 de Julio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</si>
</sst>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6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D36">
      <selection activeCell="A1" sqref="A1:L62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70" t="s">
        <v>209</v>
      </c>
      <c r="D1" s="270"/>
      <c r="E1" s="270"/>
      <c r="F1" s="270"/>
      <c r="G1" s="270"/>
      <c r="H1" s="270"/>
      <c r="I1" s="270"/>
      <c r="J1" s="90"/>
      <c r="K1" s="90"/>
    </row>
    <row r="2" spans="1:11" ht="12">
      <c r="A2" s="21"/>
      <c r="B2" s="91"/>
      <c r="C2" s="270" t="s">
        <v>81</v>
      </c>
      <c r="D2" s="270"/>
      <c r="E2" s="270"/>
      <c r="F2" s="270"/>
      <c r="G2" s="270"/>
      <c r="H2" s="270"/>
      <c r="I2" s="270"/>
      <c r="J2" s="91"/>
      <c r="K2" s="91"/>
    </row>
    <row r="3" spans="1:11" ht="12">
      <c r="A3" s="21"/>
      <c r="B3" s="91"/>
      <c r="C3" s="270" t="s">
        <v>220</v>
      </c>
      <c r="D3" s="270"/>
      <c r="E3" s="270"/>
      <c r="F3" s="270"/>
      <c r="G3" s="270"/>
      <c r="H3" s="270"/>
      <c r="I3" s="270"/>
      <c r="J3" s="91"/>
      <c r="K3" s="91"/>
    </row>
    <row r="4" spans="1:11" ht="12">
      <c r="A4" s="21"/>
      <c r="B4" s="91"/>
      <c r="C4" s="270" t="s">
        <v>1</v>
      </c>
      <c r="D4" s="270"/>
      <c r="E4" s="270"/>
      <c r="F4" s="270"/>
      <c r="G4" s="270"/>
      <c r="H4" s="270"/>
      <c r="I4" s="270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71" t="s">
        <v>213</v>
      </c>
      <c r="D6" s="271"/>
      <c r="E6" s="271"/>
      <c r="F6" s="271"/>
      <c r="G6" s="271"/>
      <c r="H6" s="271"/>
      <c r="I6" s="271"/>
      <c r="J6" s="271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9" t="s">
        <v>76</v>
      </c>
      <c r="C9" s="269"/>
      <c r="D9" s="100">
        <v>2016</v>
      </c>
      <c r="E9" s="100">
        <v>2015</v>
      </c>
      <c r="F9" s="249"/>
      <c r="G9" s="269" t="s">
        <v>76</v>
      </c>
      <c r="H9" s="269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3" t="s">
        <v>82</v>
      </c>
      <c r="C11" s="273"/>
      <c r="D11" s="53"/>
      <c r="E11" s="53"/>
      <c r="F11" s="33"/>
      <c r="G11" s="273" t="s">
        <v>83</v>
      </c>
      <c r="H11" s="273"/>
      <c r="I11" s="53"/>
      <c r="J11" s="53"/>
      <c r="K11" s="253"/>
    </row>
    <row r="12" spans="1:11" ht="12">
      <c r="A12" s="110"/>
      <c r="B12" s="274" t="s">
        <v>84</v>
      </c>
      <c r="C12" s="274"/>
      <c r="D12" s="54">
        <f>SUM(D13:D20)</f>
        <v>189810972</v>
      </c>
      <c r="E12" s="54">
        <f>SUM(E13:E20)</f>
        <v>392297244</v>
      </c>
      <c r="F12" s="33"/>
      <c r="G12" s="273" t="s">
        <v>85</v>
      </c>
      <c r="H12" s="273"/>
      <c r="I12" s="54">
        <f>SUM(I13:I15)</f>
        <v>677969324</v>
      </c>
      <c r="J12" s="54">
        <f>SUM(J13:J15)</f>
        <v>1463570039</v>
      </c>
      <c r="K12" s="143"/>
    </row>
    <row r="13" spans="1:11" ht="12">
      <c r="A13" s="108"/>
      <c r="B13" s="272" t="s">
        <v>86</v>
      </c>
      <c r="C13" s="272"/>
      <c r="D13" s="144">
        <v>0</v>
      </c>
      <c r="E13" s="144">
        <v>0</v>
      </c>
      <c r="F13" s="33"/>
      <c r="G13" s="272" t="s">
        <v>87</v>
      </c>
      <c r="H13" s="272"/>
      <c r="I13" s="144">
        <v>561136229</v>
      </c>
      <c r="J13" s="144">
        <v>1045923021</v>
      </c>
      <c r="K13" s="143"/>
    </row>
    <row r="14" spans="1:11" ht="12">
      <c r="A14" s="108"/>
      <c r="B14" s="272" t="s">
        <v>88</v>
      </c>
      <c r="C14" s="272"/>
      <c r="D14" s="144">
        <v>0</v>
      </c>
      <c r="E14" s="144">
        <v>0</v>
      </c>
      <c r="F14" s="33"/>
      <c r="G14" s="272" t="s">
        <v>89</v>
      </c>
      <c r="H14" s="272"/>
      <c r="I14" s="144">
        <v>29898831</v>
      </c>
      <c r="J14" s="144">
        <v>95212077</v>
      </c>
      <c r="K14" s="143"/>
    </row>
    <row r="15" spans="1:11" ht="12" customHeight="1">
      <c r="A15" s="108"/>
      <c r="B15" s="272" t="s">
        <v>90</v>
      </c>
      <c r="C15" s="272"/>
      <c r="D15" s="144">
        <v>0</v>
      </c>
      <c r="E15" s="144">
        <v>0</v>
      </c>
      <c r="F15" s="33"/>
      <c r="G15" s="272" t="s">
        <v>91</v>
      </c>
      <c r="H15" s="272"/>
      <c r="I15" s="144">
        <v>86934264</v>
      </c>
      <c r="J15" s="144">
        <v>322434941</v>
      </c>
      <c r="K15" s="143"/>
    </row>
    <row r="16" spans="1:11" ht="12">
      <c r="A16" s="108"/>
      <c r="B16" s="272" t="s">
        <v>92</v>
      </c>
      <c r="C16" s="272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2" t="s">
        <v>93</v>
      </c>
      <c r="C17" s="272"/>
      <c r="D17" s="144">
        <v>0</v>
      </c>
      <c r="E17" s="144">
        <v>0</v>
      </c>
      <c r="F17" s="33"/>
      <c r="G17" s="273" t="s">
        <v>198</v>
      </c>
      <c r="H17" s="273"/>
      <c r="I17" s="54">
        <f>SUM(I18:I26)</f>
        <v>42106243</v>
      </c>
      <c r="J17" s="54">
        <f>SUM(J18:J26)</f>
        <v>26450625</v>
      </c>
      <c r="K17" s="143"/>
    </row>
    <row r="18" spans="1:11" ht="12">
      <c r="A18" s="108"/>
      <c r="B18" s="272" t="s">
        <v>94</v>
      </c>
      <c r="C18" s="272"/>
      <c r="D18" s="144">
        <v>0</v>
      </c>
      <c r="E18" s="144">
        <v>5866184</v>
      </c>
      <c r="F18" s="33"/>
      <c r="G18" s="272" t="s">
        <v>95</v>
      </c>
      <c r="H18" s="272"/>
      <c r="I18" s="144">
        <v>0</v>
      </c>
      <c r="J18" s="144">
        <v>251908</v>
      </c>
      <c r="K18" s="143"/>
    </row>
    <row r="19" spans="1:11" ht="12">
      <c r="A19" s="108"/>
      <c r="B19" s="272" t="s">
        <v>96</v>
      </c>
      <c r="C19" s="272"/>
      <c r="D19" s="144">
        <v>189810972</v>
      </c>
      <c r="E19" s="144">
        <v>386431060</v>
      </c>
      <c r="F19" s="33"/>
      <c r="G19" s="272" t="s">
        <v>97</v>
      </c>
      <c r="H19" s="272"/>
      <c r="I19" s="144">
        <v>0</v>
      </c>
      <c r="J19" s="144">
        <v>6830</v>
      </c>
      <c r="K19" s="143"/>
    </row>
    <row r="20" spans="1:11" ht="52.5" customHeight="1">
      <c r="A20" s="108"/>
      <c r="B20" s="275" t="s">
        <v>98</v>
      </c>
      <c r="C20" s="275"/>
      <c r="D20" s="144">
        <v>0</v>
      </c>
      <c r="E20" s="144">
        <v>0</v>
      </c>
      <c r="F20" s="33"/>
      <c r="G20" s="272" t="s">
        <v>99</v>
      </c>
      <c r="H20" s="272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2" t="s">
        <v>100</v>
      </c>
      <c r="H21" s="272"/>
      <c r="I21" s="144">
        <v>42074884</v>
      </c>
      <c r="J21" s="144">
        <v>26191887</v>
      </c>
      <c r="K21" s="143"/>
    </row>
    <row r="22" spans="1:11" ht="29.25" customHeight="1">
      <c r="A22" s="110"/>
      <c r="B22" s="274" t="s">
        <v>101</v>
      </c>
      <c r="C22" s="274"/>
      <c r="D22" s="54">
        <f>SUM(D23:D24)</f>
        <v>739258704</v>
      </c>
      <c r="E22" s="54">
        <f>SUM(E23:E24)</f>
        <v>1236712072</v>
      </c>
      <c r="F22" s="33"/>
      <c r="G22" s="272" t="s">
        <v>102</v>
      </c>
      <c r="H22" s="272"/>
      <c r="I22" s="144">
        <v>31359</v>
      </c>
      <c r="J22" s="144">
        <v>0</v>
      </c>
      <c r="K22" s="143"/>
    </row>
    <row r="23" spans="1:11" ht="12">
      <c r="A23" s="108"/>
      <c r="B23" s="272" t="s">
        <v>103</v>
      </c>
      <c r="C23" s="272"/>
      <c r="D23" s="57">
        <v>512081929</v>
      </c>
      <c r="E23" s="57">
        <v>904072185</v>
      </c>
      <c r="F23" s="33"/>
      <c r="G23" s="272" t="s">
        <v>104</v>
      </c>
      <c r="H23" s="272"/>
      <c r="I23" s="144">
        <v>0</v>
      </c>
      <c r="J23" s="144">
        <v>0</v>
      </c>
      <c r="K23" s="143"/>
    </row>
    <row r="24" spans="1:11" ht="12">
      <c r="A24" s="108"/>
      <c r="B24" s="272" t="s">
        <v>197</v>
      </c>
      <c r="C24" s="272"/>
      <c r="D24" s="144">
        <v>227176775</v>
      </c>
      <c r="E24" s="144">
        <v>332639887</v>
      </c>
      <c r="F24" s="33"/>
      <c r="G24" s="272" t="s">
        <v>105</v>
      </c>
      <c r="H24" s="272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2" t="s">
        <v>106</v>
      </c>
      <c r="H25" s="272"/>
      <c r="I25" s="144">
        <v>0</v>
      </c>
      <c r="J25" s="144">
        <v>0</v>
      </c>
      <c r="K25" s="143"/>
    </row>
    <row r="26" spans="1:11" ht="12">
      <c r="A26" s="108"/>
      <c r="B26" s="274" t="s">
        <v>107</v>
      </c>
      <c r="C26" s="274"/>
      <c r="D26" s="54">
        <f>SUM(D27:D31)</f>
        <v>22108830</v>
      </c>
      <c r="E26" s="54">
        <f>SUM(E27:E31)</f>
        <v>40930684</v>
      </c>
      <c r="F26" s="33"/>
      <c r="G26" s="272" t="s">
        <v>108</v>
      </c>
      <c r="H26" s="272"/>
      <c r="I26" s="144">
        <v>0</v>
      </c>
      <c r="J26" s="144">
        <v>0</v>
      </c>
      <c r="K26" s="143"/>
    </row>
    <row r="27" spans="1:11" ht="12">
      <c r="A27" s="108"/>
      <c r="B27" s="272" t="s">
        <v>109</v>
      </c>
      <c r="C27" s="272"/>
      <c r="D27" s="144">
        <v>21794170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2" t="s">
        <v>110</v>
      </c>
      <c r="C28" s="272"/>
      <c r="D28" s="144">
        <v>0</v>
      </c>
      <c r="E28" s="144">
        <v>0</v>
      </c>
      <c r="F28" s="33"/>
      <c r="G28" s="274" t="s">
        <v>103</v>
      </c>
      <c r="H28" s="274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5" t="s">
        <v>111</v>
      </c>
      <c r="C29" s="275"/>
      <c r="D29" s="144">
        <v>0</v>
      </c>
      <c r="E29" s="144">
        <v>0</v>
      </c>
      <c r="F29" s="33"/>
      <c r="G29" s="272" t="s">
        <v>112</v>
      </c>
      <c r="H29" s="272"/>
      <c r="I29" s="144">
        <v>0</v>
      </c>
      <c r="J29" s="144">
        <v>0</v>
      </c>
      <c r="K29" s="143"/>
    </row>
    <row r="30" spans="1:11" ht="12">
      <c r="A30" s="108"/>
      <c r="B30" s="272" t="s">
        <v>113</v>
      </c>
      <c r="C30" s="272"/>
      <c r="D30" s="144">
        <v>0</v>
      </c>
      <c r="E30" s="144">
        <v>0</v>
      </c>
      <c r="F30" s="33"/>
      <c r="G30" s="272" t="s">
        <v>50</v>
      </c>
      <c r="H30" s="272"/>
      <c r="I30" s="144">
        <v>0</v>
      </c>
      <c r="J30" s="144">
        <v>0</v>
      </c>
      <c r="K30" s="143"/>
    </row>
    <row r="31" spans="1:11" ht="12">
      <c r="A31" s="108"/>
      <c r="B31" s="272" t="s">
        <v>114</v>
      </c>
      <c r="C31" s="272"/>
      <c r="D31" s="144">
        <v>314660</v>
      </c>
      <c r="E31" s="144">
        <v>3227025</v>
      </c>
      <c r="F31" s="33"/>
      <c r="G31" s="272" t="s">
        <v>115</v>
      </c>
      <c r="H31" s="272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6" t="s">
        <v>116</v>
      </c>
      <c r="C33" s="276"/>
      <c r="D33" s="256">
        <f>D12+D22+D26</f>
        <v>951178506</v>
      </c>
      <c r="E33" s="256">
        <f>E12+E22+E26</f>
        <v>1669940000</v>
      </c>
      <c r="F33" s="257"/>
      <c r="G33" s="273" t="s">
        <v>117</v>
      </c>
      <c r="H33" s="273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6"/>
      <c r="C34" s="276"/>
      <c r="D34" s="53"/>
      <c r="E34" s="53"/>
      <c r="F34" s="33"/>
      <c r="G34" s="272" t="s">
        <v>118</v>
      </c>
      <c r="H34" s="272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2" t="s">
        <v>119</v>
      </c>
      <c r="H35" s="272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2" t="s">
        <v>120</v>
      </c>
      <c r="H36" s="272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2" t="s">
        <v>121</v>
      </c>
      <c r="H37" s="272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2" t="s">
        <v>122</v>
      </c>
      <c r="H38" s="272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4" t="s">
        <v>123</v>
      </c>
      <c r="H40" s="274"/>
      <c r="I40" s="64">
        <f>SUM(I41:I46)</f>
        <v>14852184</v>
      </c>
      <c r="J40" s="64">
        <f>SUM(J41:J46)</f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5" t="s">
        <v>124</v>
      </c>
      <c r="H41" s="275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2" t="s">
        <v>125</v>
      </c>
      <c r="H42" s="272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2" t="s">
        <v>126</v>
      </c>
      <c r="H43" s="272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5" t="s">
        <v>199</v>
      </c>
      <c r="H44" s="275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2" t="s">
        <v>127</v>
      </c>
      <c r="H45" s="272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2" t="s">
        <v>128</v>
      </c>
      <c r="H46" s="272"/>
      <c r="I46" s="144">
        <v>14852184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4" t="s">
        <v>129</v>
      </c>
      <c r="H48" s="274"/>
      <c r="I48" s="64">
        <f>SUM(I49)</f>
        <v>0</v>
      </c>
      <c r="J48" s="64">
        <f>SUM(J49)</f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2" t="s">
        <v>130</v>
      </c>
      <c r="H49" s="272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6" t="s">
        <v>131</v>
      </c>
      <c r="H51" s="276"/>
      <c r="I51" s="259">
        <f>I12+I17+I28+I33+I40+I48</f>
        <v>734927751</v>
      </c>
      <c r="J51" s="259">
        <f>J12+J17+J28+J33+J40+J48</f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8" t="s">
        <v>132</v>
      </c>
      <c r="H53" s="278"/>
      <c r="I53" s="259">
        <f>D33-I51</f>
        <v>216250755</v>
      </c>
      <c r="J53" s="259">
        <f>E33-J51</f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9" t="s">
        <v>78</v>
      </c>
      <c r="C58" s="279"/>
      <c r="D58" s="279"/>
      <c r="E58" s="279"/>
      <c r="F58" s="279"/>
      <c r="G58" s="279"/>
      <c r="H58" s="279"/>
      <c r="I58" s="279"/>
      <c r="J58" s="279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80"/>
      <c r="D60" s="280"/>
      <c r="E60" s="75"/>
      <c r="F60" s="21"/>
      <c r="G60" s="281"/>
      <c r="H60" s="281"/>
      <c r="I60" s="75"/>
      <c r="J60" s="75"/>
      <c r="K60" s="21"/>
    </row>
    <row r="61" spans="1:11" ht="13.5" customHeight="1">
      <c r="A61" s="21"/>
      <c r="B61" s="82"/>
      <c r="C61" s="282" t="s">
        <v>215</v>
      </c>
      <c r="D61" s="282"/>
      <c r="E61" s="75"/>
      <c r="F61" s="75"/>
      <c r="G61" s="282" t="s">
        <v>217</v>
      </c>
      <c r="H61" s="282"/>
      <c r="I61" s="51"/>
      <c r="J61" s="75"/>
      <c r="K61" s="21"/>
    </row>
    <row r="62" spans="1:11" ht="13.5" customHeight="1">
      <c r="A62" s="21"/>
      <c r="B62" s="84"/>
      <c r="C62" s="277" t="s">
        <v>216</v>
      </c>
      <c r="D62" s="277"/>
      <c r="E62" s="85"/>
      <c r="F62" s="85"/>
      <c r="G62" s="277" t="s">
        <v>219</v>
      </c>
      <c r="H62" s="277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B8" sqref="B8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3" t="s">
        <v>208</v>
      </c>
      <c r="D3" s="283"/>
      <c r="E3" s="283"/>
      <c r="F3" s="283"/>
      <c r="G3" s="283"/>
      <c r="H3" s="283"/>
      <c r="I3" s="283"/>
      <c r="J3" s="35"/>
      <c r="K3" s="35"/>
      <c r="L3" s="33"/>
    </row>
    <row r="4" spans="2:11" ht="13.5" customHeight="1">
      <c r="B4" s="35"/>
      <c r="C4" s="283" t="s">
        <v>0</v>
      </c>
      <c r="D4" s="283"/>
      <c r="E4" s="283"/>
      <c r="F4" s="283"/>
      <c r="G4" s="283"/>
      <c r="H4" s="283"/>
      <c r="I4" s="283"/>
      <c r="J4" s="35"/>
      <c r="K4" s="35"/>
    </row>
    <row r="5" spans="2:11" ht="13.5" customHeight="1">
      <c r="B5" s="35"/>
      <c r="C5" s="283" t="s">
        <v>221</v>
      </c>
      <c r="D5" s="283"/>
      <c r="E5" s="283"/>
      <c r="F5" s="283"/>
      <c r="G5" s="283"/>
      <c r="H5" s="283"/>
      <c r="I5" s="283"/>
      <c r="J5" s="35"/>
      <c r="K5" s="35"/>
    </row>
    <row r="6" spans="2:11" ht="13.5" customHeight="1">
      <c r="B6" s="36"/>
      <c r="C6" s="284" t="s">
        <v>1</v>
      </c>
      <c r="D6" s="284"/>
      <c r="E6" s="284"/>
      <c r="F6" s="284"/>
      <c r="G6" s="284"/>
      <c r="H6" s="284"/>
      <c r="I6" s="284"/>
      <c r="J6" s="36"/>
      <c r="K6" s="36"/>
    </row>
    <row r="7" spans="1:11" ht="19.5" customHeight="1">
      <c r="A7" s="268"/>
      <c r="B7" s="271" t="s">
        <v>213</v>
      </c>
      <c r="C7" s="271"/>
      <c r="D7" s="271"/>
      <c r="E7" s="271"/>
      <c r="F7" s="271"/>
      <c r="G7" s="271"/>
      <c r="H7" s="271"/>
      <c r="I7" s="271"/>
      <c r="J7" s="271"/>
      <c r="K7" s="271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6"/>
      <c r="B10" s="288" t="s">
        <v>77</v>
      </c>
      <c r="C10" s="288"/>
      <c r="D10" s="40" t="s">
        <v>5</v>
      </c>
      <c r="E10" s="40"/>
      <c r="F10" s="290"/>
      <c r="G10" s="288" t="s">
        <v>77</v>
      </c>
      <c r="H10" s="288"/>
      <c r="I10" s="40" t="s">
        <v>5</v>
      </c>
      <c r="J10" s="40"/>
      <c r="K10" s="41"/>
      <c r="L10" s="42"/>
    </row>
    <row r="11" spans="1:12" s="43" customFormat="1" ht="15" customHeight="1">
      <c r="A11" s="287"/>
      <c r="B11" s="289"/>
      <c r="C11" s="289"/>
      <c r="D11" s="44">
        <v>2016</v>
      </c>
      <c r="E11" s="44">
        <v>2015</v>
      </c>
      <c r="F11" s="291"/>
      <c r="G11" s="289"/>
      <c r="H11" s="289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4" t="s">
        <v>6</v>
      </c>
      <c r="C14" s="274"/>
      <c r="D14" s="49"/>
      <c r="E14" s="50"/>
      <c r="G14" s="274" t="s">
        <v>7</v>
      </c>
      <c r="H14" s="274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6" t="s">
        <v>8</v>
      </c>
      <c r="C16" s="276"/>
      <c r="D16" s="53"/>
      <c r="E16" s="53"/>
      <c r="G16" s="276" t="s">
        <v>9</v>
      </c>
      <c r="H16" s="276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2" t="s">
        <v>10</v>
      </c>
      <c r="C18" s="272"/>
      <c r="D18" s="57">
        <v>1359707498</v>
      </c>
      <c r="E18" s="57">
        <v>1249434252</v>
      </c>
      <c r="G18" s="272" t="s">
        <v>11</v>
      </c>
      <c r="H18" s="272"/>
      <c r="I18" s="57">
        <v>136465984</v>
      </c>
      <c r="J18" s="57">
        <v>258588247</v>
      </c>
      <c r="K18" s="47"/>
    </row>
    <row r="19" spans="1:11" ht="12">
      <c r="A19" s="48"/>
      <c r="B19" s="272" t="s">
        <v>12</v>
      </c>
      <c r="C19" s="272"/>
      <c r="D19" s="57">
        <v>94866756</v>
      </c>
      <c r="E19" s="57">
        <v>87623363</v>
      </c>
      <c r="G19" s="272" t="s">
        <v>13</v>
      </c>
      <c r="H19" s="272"/>
      <c r="I19" s="57">
        <v>0</v>
      </c>
      <c r="J19" s="57">
        <v>0</v>
      </c>
      <c r="K19" s="47"/>
    </row>
    <row r="20" spans="1:11" ht="12">
      <c r="A20" s="48"/>
      <c r="B20" s="272" t="s">
        <v>14</v>
      </c>
      <c r="C20" s="272"/>
      <c r="D20" s="57">
        <v>31420369</v>
      </c>
      <c r="E20" s="57">
        <v>3102657</v>
      </c>
      <c r="G20" s="272" t="s">
        <v>15</v>
      </c>
      <c r="H20" s="272"/>
      <c r="I20" s="57">
        <v>0</v>
      </c>
      <c r="J20" s="57">
        <v>0</v>
      </c>
      <c r="K20" s="47"/>
    </row>
    <row r="21" spans="1:11" ht="12">
      <c r="A21" s="48"/>
      <c r="B21" s="272" t="s">
        <v>16</v>
      </c>
      <c r="C21" s="272"/>
      <c r="D21" s="57">
        <v>15589972</v>
      </c>
      <c r="E21" s="57">
        <v>16443546</v>
      </c>
      <c r="G21" s="272" t="s">
        <v>17</v>
      </c>
      <c r="H21" s="272"/>
      <c r="I21" s="57">
        <v>0</v>
      </c>
      <c r="J21" s="57">
        <v>0</v>
      </c>
      <c r="K21" s="47"/>
    </row>
    <row r="22" spans="1:11" ht="12">
      <c r="A22" s="48"/>
      <c r="B22" s="272" t="s">
        <v>18</v>
      </c>
      <c r="C22" s="272"/>
      <c r="D22" s="57">
        <v>2993240</v>
      </c>
      <c r="E22" s="57">
        <v>3060780</v>
      </c>
      <c r="G22" s="272" t="s">
        <v>19</v>
      </c>
      <c r="H22" s="272"/>
      <c r="I22" s="57">
        <v>1547541</v>
      </c>
      <c r="J22" s="57">
        <v>1042273</v>
      </c>
      <c r="K22" s="47"/>
    </row>
    <row r="23" spans="1:11" ht="25.5" customHeight="1">
      <c r="A23" s="48"/>
      <c r="B23" s="272" t="s">
        <v>20</v>
      </c>
      <c r="C23" s="272"/>
      <c r="D23" s="57">
        <v>0</v>
      </c>
      <c r="E23" s="57">
        <v>0</v>
      </c>
      <c r="G23" s="275" t="s">
        <v>21</v>
      </c>
      <c r="H23" s="275"/>
      <c r="I23" s="57">
        <v>3339479</v>
      </c>
      <c r="J23" s="57">
        <v>7140646</v>
      </c>
      <c r="K23" s="47"/>
    </row>
    <row r="24" spans="1:11" ht="12">
      <c r="A24" s="48"/>
      <c r="B24" s="272" t="s">
        <v>22</v>
      </c>
      <c r="C24" s="272"/>
      <c r="D24" s="57">
        <v>0</v>
      </c>
      <c r="E24" s="57">
        <v>0</v>
      </c>
      <c r="G24" s="272" t="s">
        <v>23</v>
      </c>
      <c r="H24" s="272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2" t="s">
        <v>24</v>
      </c>
      <c r="H25" s="272"/>
      <c r="I25" s="57">
        <v>0</v>
      </c>
      <c r="J25" s="57">
        <v>0</v>
      </c>
      <c r="K25" s="47"/>
    </row>
    <row r="26" spans="1:11" ht="12">
      <c r="A26" s="61"/>
      <c r="B26" s="276" t="s">
        <v>25</v>
      </c>
      <c r="C26" s="276"/>
      <c r="D26" s="62">
        <v>1504577835</v>
      </c>
      <c r="E26" s="62"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6" t="s">
        <v>26</v>
      </c>
      <c r="H27" s="276"/>
      <c r="I27" s="62">
        <v>141353004</v>
      </c>
      <c r="J27" s="62"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6" t="s">
        <v>27</v>
      </c>
      <c r="C29" s="276"/>
      <c r="D29" s="53"/>
      <c r="E29" s="53"/>
      <c r="G29" s="276" t="s">
        <v>28</v>
      </c>
      <c r="H29" s="276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2" t="s">
        <v>29</v>
      </c>
      <c r="C31" s="272"/>
      <c r="D31" s="57">
        <v>0</v>
      </c>
      <c r="E31" s="57">
        <v>0</v>
      </c>
      <c r="G31" s="272" t="s">
        <v>30</v>
      </c>
      <c r="H31" s="272"/>
      <c r="I31" s="57">
        <v>0</v>
      </c>
      <c r="J31" s="57">
        <v>0</v>
      </c>
      <c r="K31" s="47"/>
    </row>
    <row r="32" spans="1:11" ht="12">
      <c r="A32" s="48"/>
      <c r="B32" s="272" t="s">
        <v>31</v>
      </c>
      <c r="C32" s="272"/>
      <c r="D32" s="57">
        <v>4644204</v>
      </c>
      <c r="E32" s="57">
        <v>4824110</v>
      </c>
      <c r="G32" s="272" t="s">
        <v>32</v>
      </c>
      <c r="H32" s="272"/>
      <c r="I32" s="57">
        <v>0</v>
      </c>
      <c r="J32" s="57">
        <v>0</v>
      </c>
      <c r="K32" s="47"/>
    </row>
    <row r="33" spans="1:11" ht="12">
      <c r="A33" s="48"/>
      <c r="B33" s="272" t="s">
        <v>33</v>
      </c>
      <c r="C33" s="272"/>
      <c r="D33" s="57">
        <v>836264612</v>
      </c>
      <c r="E33" s="57">
        <v>792580216</v>
      </c>
      <c r="G33" s="272" t="s">
        <v>34</v>
      </c>
      <c r="H33" s="272"/>
      <c r="I33" s="57">
        <v>0</v>
      </c>
      <c r="J33" s="57">
        <v>0</v>
      </c>
      <c r="K33" s="47"/>
    </row>
    <row r="34" spans="1:11" ht="12">
      <c r="A34" s="48"/>
      <c r="B34" s="272" t="s">
        <v>35</v>
      </c>
      <c r="C34" s="272"/>
      <c r="D34" s="57">
        <v>720884283</v>
      </c>
      <c r="E34" s="57">
        <v>709127626</v>
      </c>
      <c r="G34" s="272" t="s">
        <v>36</v>
      </c>
      <c r="H34" s="272"/>
      <c r="I34" s="57">
        <v>1881402</v>
      </c>
      <c r="J34" s="57">
        <v>1929348</v>
      </c>
      <c r="K34" s="47"/>
    </row>
    <row r="35" spans="1:11" ht="26.25" customHeight="1">
      <c r="A35" s="48"/>
      <c r="B35" s="272" t="s">
        <v>37</v>
      </c>
      <c r="C35" s="272"/>
      <c r="D35" s="57">
        <v>9093285</v>
      </c>
      <c r="E35" s="57">
        <v>8754098</v>
      </c>
      <c r="G35" s="275" t="s">
        <v>38</v>
      </c>
      <c r="H35" s="275"/>
      <c r="I35" s="57">
        <v>43793</v>
      </c>
      <c r="J35" s="57">
        <v>39629</v>
      </c>
      <c r="K35" s="47"/>
    </row>
    <row r="36" spans="1:11" ht="12">
      <c r="A36" s="48"/>
      <c r="B36" s="272" t="s">
        <v>39</v>
      </c>
      <c r="C36" s="272"/>
      <c r="D36" s="57">
        <v>0</v>
      </c>
      <c r="E36" s="57">
        <v>0</v>
      </c>
      <c r="G36" s="272" t="s">
        <v>40</v>
      </c>
      <c r="H36" s="272"/>
      <c r="I36" s="57">
        <v>548550311</v>
      </c>
      <c r="J36" s="57">
        <v>473230881</v>
      </c>
      <c r="K36" s="47"/>
    </row>
    <row r="37" spans="1:11" ht="12">
      <c r="A37" s="48"/>
      <c r="B37" s="272" t="s">
        <v>41</v>
      </c>
      <c r="C37" s="272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2" t="s">
        <v>42</v>
      </c>
      <c r="C38" s="272"/>
      <c r="D38" s="57">
        <v>0</v>
      </c>
      <c r="E38" s="57">
        <v>0</v>
      </c>
      <c r="G38" s="276" t="s">
        <v>43</v>
      </c>
      <c r="H38" s="276"/>
      <c r="I38" s="62">
        <v>550475506</v>
      </c>
      <c r="J38" s="62">
        <v>475199858</v>
      </c>
      <c r="K38" s="47"/>
    </row>
    <row r="39" spans="1:11" ht="12">
      <c r="A39" s="48"/>
      <c r="B39" s="272" t="s">
        <v>44</v>
      </c>
      <c r="C39" s="272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6" t="s">
        <v>192</v>
      </c>
      <c r="H40" s="276"/>
      <c r="I40" s="62">
        <v>691828510</v>
      </c>
      <c r="J40" s="62">
        <v>741971024</v>
      </c>
      <c r="K40" s="47"/>
    </row>
    <row r="41" spans="1:11" ht="12">
      <c r="A41" s="61"/>
      <c r="B41" s="276" t="s">
        <v>46</v>
      </c>
      <c r="C41" s="276"/>
      <c r="D41" s="62">
        <v>1570938750</v>
      </c>
      <c r="E41" s="62"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4" t="s">
        <v>47</v>
      </c>
      <c r="H42" s="274"/>
      <c r="I42" s="60"/>
      <c r="J42" s="60"/>
      <c r="K42" s="47"/>
    </row>
    <row r="43" spans="1:11" ht="12">
      <c r="A43" s="48"/>
      <c r="B43" s="276" t="s">
        <v>193</v>
      </c>
      <c r="C43" s="276"/>
      <c r="D43" s="62">
        <v>3075516585</v>
      </c>
      <c r="E43" s="62"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6" t="s">
        <v>49</v>
      </c>
      <c r="H44" s="276"/>
      <c r="I44" s="62">
        <v>104873000</v>
      </c>
      <c r="J44" s="62"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2" t="s">
        <v>50</v>
      </c>
      <c r="H46" s="272"/>
      <c r="I46" s="57">
        <v>0</v>
      </c>
      <c r="J46" s="57">
        <v>0</v>
      </c>
      <c r="K46" s="47"/>
    </row>
    <row r="47" spans="1:11" ht="12">
      <c r="A47" s="48"/>
      <c r="B47" s="58"/>
      <c r="C47" s="285" t="s">
        <v>79</v>
      </c>
      <c r="D47" s="285"/>
      <c r="E47" s="60"/>
      <c r="G47" s="272" t="s">
        <v>51</v>
      </c>
      <c r="H47" s="272"/>
      <c r="I47" s="57">
        <v>0</v>
      </c>
      <c r="J47" s="57">
        <v>0</v>
      </c>
      <c r="K47" s="47"/>
    </row>
    <row r="48" spans="1:11" ht="12">
      <c r="A48" s="48"/>
      <c r="B48" s="58"/>
      <c r="C48" s="285"/>
      <c r="D48" s="285"/>
      <c r="E48" s="60"/>
      <c r="G48" s="272" t="s">
        <v>52</v>
      </c>
      <c r="H48" s="272"/>
      <c r="I48" s="57">
        <v>104873000</v>
      </c>
      <c r="J48" s="57">
        <v>104873000</v>
      </c>
      <c r="K48" s="47"/>
    </row>
    <row r="49" spans="1:11" ht="12">
      <c r="A49" s="48"/>
      <c r="B49" s="58"/>
      <c r="C49" s="285"/>
      <c r="D49" s="285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5"/>
      <c r="D50" s="285"/>
      <c r="E50" s="60"/>
      <c r="G50" s="276" t="s">
        <v>53</v>
      </c>
      <c r="H50" s="276"/>
      <c r="I50" s="62">
        <v>2278815075</v>
      </c>
      <c r="J50" s="62">
        <v>2028158990</v>
      </c>
      <c r="K50" s="47"/>
    </row>
    <row r="51" spans="1:11" ht="12">
      <c r="A51" s="48"/>
      <c r="B51" s="58"/>
      <c r="C51" s="285"/>
      <c r="D51" s="285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5"/>
      <c r="D52" s="285"/>
      <c r="E52" s="60"/>
      <c r="G52" s="272" t="s">
        <v>54</v>
      </c>
      <c r="H52" s="272"/>
      <c r="I52" s="57">
        <v>216250755</v>
      </c>
      <c r="J52" s="57">
        <v>178556859</v>
      </c>
      <c r="K52" s="47"/>
    </row>
    <row r="53" spans="1:11" ht="12">
      <c r="A53" s="48"/>
      <c r="B53" s="58"/>
      <c r="C53" s="285"/>
      <c r="D53" s="285"/>
      <c r="E53" s="60"/>
      <c r="G53" s="272" t="s">
        <v>55</v>
      </c>
      <c r="H53" s="272"/>
      <c r="I53" s="57">
        <v>2062764320</v>
      </c>
      <c r="J53" s="57">
        <v>1849802131</v>
      </c>
      <c r="K53" s="47"/>
    </row>
    <row r="54" spans="1:11" ht="12">
      <c r="A54" s="48"/>
      <c r="B54" s="58"/>
      <c r="C54" s="285"/>
      <c r="D54" s="285"/>
      <c r="E54" s="60"/>
      <c r="G54" s="272" t="s">
        <v>56</v>
      </c>
      <c r="H54" s="272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2" t="s">
        <v>57</v>
      </c>
      <c r="H55" s="272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2" t="s">
        <v>58</v>
      </c>
      <c r="H56" s="272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6" t="s">
        <v>59</v>
      </c>
      <c r="H58" s="276"/>
      <c r="I58" s="62">
        <v>0</v>
      </c>
      <c r="J58" s="62"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2" t="s">
        <v>60</v>
      </c>
      <c r="H60" s="272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2" t="s">
        <v>61</v>
      </c>
      <c r="H61" s="272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6" t="s">
        <v>62</v>
      </c>
      <c r="H63" s="276"/>
      <c r="I63" s="62">
        <v>2383688075</v>
      </c>
      <c r="J63" s="62"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6" t="s">
        <v>194</v>
      </c>
      <c r="H65" s="276"/>
      <c r="I65" s="62">
        <v>3075516585</v>
      </c>
      <c r="J65" s="62"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9" t="s">
        <v>78</v>
      </c>
      <c r="C70" s="279"/>
      <c r="D70" s="279"/>
      <c r="E70" s="279"/>
      <c r="F70" s="279"/>
      <c r="G70" s="279"/>
      <c r="H70" s="279"/>
      <c r="I70" s="279"/>
      <c r="J70" s="279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80"/>
      <c r="D72" s="280"/>
      <c r="E72" s="75"/>
      <c r="G72" s="281"/>
      <c r="H72" s="281"/>
      <c r="I72" s="75"/>
      <c r="J72" s="75"/>
    </row>
    <row r="73" spans="2:10" ht="13.5" customHeight="1">
      <c r="B73" s="82"/>
      <c r="C73" s="282" t="s">
        <v>215</v>
      </c>
      <c r="D73" s="282"/>
      <c r="E73" s="75"/>
      <c r="F73" s="83"/>
      <c r="G73" s="282" t="s">
        <v>217</v>
      </c>
      <c r="H73" s="282"/>
      <c r="I73" s="51"/>
      <c r="J73" s="75"/>
    </row>
    <row r="74" spans="2:10" ht="13.5" customHeight="1">
      <c r="B74" s="84"/>
      <c r="C74" s="277" t="s">
        <v>216</v>
      </c>
      <c r="D74" s="277"/>
      <c r="E74" s="85"/>
      <c r="F74" s="83"/>
      <c r="G74" s="277" t="s">
        <v>219</v>
      </c>
      <c r="H74" s="277"/>
      <c r="I74" s="51"/>
      <c r="J74" s="75"/>
    </row>
  </sheetData>
  <sheetProtection formatCells="0" selectLockedCells="1"/>
  <mergeCells count="75">
    <mergeCell ref="B7:K7"/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25">
      <selection activeCell="B26" sqref="B26:C26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70" t="s">
        <v>208</v>
      </c>
      <c r="D3" s="270"/>
      <c r="E3" s="270"/>
      <c r="F3" s="270"/>
      <c r="G3" s="270"/>
      <c r="H3" s="270"/>
      <c r="I3" s="270"/>
      <c r="J3" s="90"/>
      <c r="K3" s="90"/>
    </row>
    <row r="4" spans="1:11" ht="13.5" customHeight="1">
      <c r="A4" s="91"/>
      <c r="C4" s="270" t="s">
        <v>66</v>
      </c>
      <c r="D4" s="270"/>
      <c r="E4" s="270"/>
      <c r="F4" s="270"/>
      <c r="G4" s="270"/>
      <c r="H4" s="270"/>
      <c r="I4" s="270"/>
      <c r="J4" s="91"/>
      <c r="K4" s="91"/>
    </row>
    <row r="5" spans="1:11" ht="13.5" customHeight="1">
      <c r="A5" s="92"/>
      <c r="C5" s="270" t="s">
        <v>222</v>
      </c>
      <c r="D5" s="270"/>
      <c r="E5" s="270"/>
      <c r="F5" s="270"/>
      <c r="G5" s="270"/>
      <c r="H5" s="270"/>
      <c r="I5" s="270"/>
      <c r="J5" s="91"/>
      <c r="K5" s="91"/>
    </row>
    <row r="6" spans="1:11" ht="13.5" customHeight="1">
      <c r="A6" s="92"/>
      <c r="C6" s="270" t="s">
        <v>1</v>
      </c>
      <c r="D6" s="270"/>
      <c r="E6" s="270"/>
      <c r="F6" s="270"/>
      <c r="G6" s="270"/>
      <c r="H6" s="270"/>
      <c r="I6" s="270"/>
      <c r="J6" s="91"/>
      <c r="K6" s="91"/>
    </row>
    <row r="7" spans="1:10" ht="19.5" customHeight="1">
      <c r="A7" s="92"/>
      <c r="B7" s="38"/>
      <c r="C7" s="271" t="s">
        <v>213</v>
      </c>
      <c r="D7" s="271"/>
      <c r="E7" s="271"/>
      <c r="F7" s="271"/>
      <c r="G7" s="271"/>
      <c r="H7" s="271"/>
      <c r="I7" s="271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9" t="s">
        <v>76</v>
      </c>
      <c r="C11" s="269"/>
      <c r="D11" s="100" t="s">
        <v>67</v>
      </c>
      <c r="E11" s="100" t="s">
        <v>68</v>
      </c>
      <c r="F11" s="101"/>
      <c r="G11" s="269" t="s">
        <v>76</v>
      </c>
      <c r="H11" s="269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4" t="s">
        <v>6</v>
      </c>
      <c r="C14" s="274"/>
      <c r="D14" s="109">
        <f>D16+D26</f>
        <v>1101020</v>
      </c>
      <c r="E14" s="109">
        <f>E16+E26</f>
        <v>201614591</v>
      </c>
      <c r="F14" s="33"/>
      <c r="G14" s="274" t="s">
        <v>7</v>
      </c>
      <c r="H14" s="274"/>
      <c r="I14" s="109">
        <f>I16+I27</f>
        <v>75828862</v>
      </c>
      <c r="J14" s="109">
        <f>J16+J27</f>
        <v>125971376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4" t="s">
        <v>8</v>
      </c>
      <c r="C16" s="274"/>
      <c r="D16" s="109">
        <f>SUM(D18:D24)</f>
        <v>921114</v>
      </c>
      <c r="E16" s="109">
        <f>SUM(E18:E24)</f>
        <v>145834351</v>
      </c>
      <c r="F16" s="33"/>
      <c r="G16" s="274" t="s">
        <v>9</v>
      </c>
      <c r="H16" s="274"/>
      <c r="I16" s="109">
        <f>SUM(I18:I25)</f>
        <v>505268</v>
      </c>
      <c r="J16" s="109">
        <f>SUM(J18:J25)</f>
        <v>125923430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2" t="s">
        <v>10</v>
      </c>
      <c r="C18" s="272"/>
      <c r="D18" s="112">
        <f>IF(ESF!D18&lt;ESF!E18,ESF!E18-ESF!D18,0)</f>
        <v>0</v>
      </c>
      <c r="E18" s="112">
        <f>IF(D18&gt;0,0,ESF!D18-ESF!E18)</f>
        <v>110273246</v>
      </c>
      <c r="F18" s="33"/>
      <c r="G18" s="272" t="s">
        <v>11</v>
      </c>
      <c r="H18" s="272"/>
      <c r="I18" s="112">
        <f>IF(ESF!I18&gt;ESF!J18,ESF!I18-ESF!J18,0)</f>
        <v>0</v>
      </c>
      <c r="J18" s="112">
        <f>IF(I18&gt;0,0,ESF!J18-ESF!I18)</f>
        <v>122122263</v>
      </c>
      <c r="K18" s="47"/>
    </row>
    <row r="19" spans="1:11" ht="12">
      <c r="A19" s="108"/>
      <c r="B19" s="272" t="s">
        <v>12</v>
      </c>
      <c r="C19" s="272"/>
      <c r="D19" s="112">
        <f>IF(ESF!D19&lt;ESF!E19,ESF!E19-ESF!D19,0)</f>
        <v>0</v>
      </c>
      <c r="E19" s="112">
        <f>IF(D19&gt;0,0,ESF!D19-ESF!E19)</f>
        <v>7243393</v>
      </c>
      <c r="F19" s="33"/>
      <c r="G19" s="272" t="s">
        <v>13</v>
      </c>
      <c r="H19" s="272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2" t="s">
        <v>14</v>
      </c>
      <c r="C20" s="272"/>
      <c r="D20" s="112">
        <f>IF(ESF!D20&lt;ESF!E20,ESF!E20-ESF!D20,0)</f>
        <v>0</v>
      </c>
      <c r="E20" s="112">
        <f>IF(D20&gt;0,0,ESF!D20-ESF!E20)</f>
        <v>28317712</v>
      </c>
      <c r="F20" s="33"/>
      <c r="G20" s="272" t="s">
        <v>15</v>
      </c>
      <c r="H20" s="272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2" t="s">
        <v>16</v>
      </c>
      <c r="C21" s="272"/>
      <c r="D21" s="112">
        <f>IF(ESF!D21&lt;ESF!E21,ESF!E21-ESF!D21,0)</f>
        <v>853574</v>
      </c>
      <c r="E21" s="112">
        <f>IF(D21&gt;0,0,ESF!D21-ESF!E21)</f>
        <v>0</v>
      </c>
      <c r="F21" s="33"/>
      <c r="G21" s="272" t="s">
        <v>17</v>
      </c>
      <c r="H21" s="272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2" t="s">
        <v>18</v>
      </c>
      <c r="C22" s="272"/>
      <c r="D22" s="112">
        <f>IF(ESF!D22&lt;ESF!E22,ESF!E22-ESF!D22,0)</f>
        <v>67540</v>
      </c>
      <c r="E22" s="112">
        <f>IF(D22&gt;0,0,ESF!D22-ESF!E22)</f>
        <v>0</v>
      </c>
      <c r="F22" s="33"/>
      <c r="G22" s="272" t="s">
        <v>19</v>
      </c>
      <c r="H22" s="272"/>
      <c r="I22" s="112">
        <f>IF(ESF!I22&gt;ESF!J22,ESF!I22-ESF!J22,0)</f>
        <v>505268</v>
      </c>
      <c r="J22" s="112">
        <f>IF(I22&gt;0,0,ESF!J22-ESF!I22)</f>
        <v>0</v>
      </c>
      <c r="K22" s="47"/>
    </row>
    <row r="23" spans="1:11" ht="25.5" customHeight="1">
      <c r="A23" s="108"/>
      <c r="B23" s="272" t="s">
        <v>20</v>
      </c>
      <c r="C23" s="272"/>
      <c r="D23" s="112">
        <f>IF(ESF!D23&lt;ESF!E23,ESF!E23-ESF!D23,0)</f>
        <v>0</v>
      </c>
      <c r="E23" s="112">
        <f>IF(D23&gt;0,0,ESF!D23-ESF!E23)</f>
        <v>0</v>
      </c>
      <c r="F23" s="33"/>
      <c r="G23" s="275" t="s">
        <v>21</v>
      </c>
      <c r="H23" s="275"/>
      <c r="I23" s="112">
        <f>IF(ESF!I23&gt;ESF!J23,ESF!I23-ESF!J23,0)</f>
        <v>0</v>
      </c>
      <c r="J23" s="112">
        <f>IF(I23&gt;0,0,ESF!J23-ESF!I23)</f>
        <v>3801167</v>
      </c>
      <c r="K23" s="47"/>
    </row>
    <row r="24" spans="1:11" ht="12">
      <c r="A24" s="108"/>
      <c r="B24" s="272" t="s">
        <v>22</v>
      </c>
      <c r="C24" s="272"/>
      <c r="D24" s="112">
        <f>IF(ESF!D24&lt;ESF!E24,ESF!E24-ESF!D24,0)</f>
        <v>0</v>
      </c>
      <c r="E24" s="112">
        <f>IF(D24&gt;0,0,ESF!D24-ESF!E24)</f>
        <v>0</v>
      </c>
      <c r="F24" s="33"/>
      <c r="G24" s="272" t="s">
        <v>23</v>
      </c>
      <c r="H24" s="272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2" t="s">
        <v>24</v>
      </c>
      <c r="H25" s="272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4" t="s">
        <v>27</v>
      </c>
      <c r="C26" s="274"/>
      <c r="D26" s="109">
        <f>SUM(D28:D36)</f>
        <v>179906</v>
      </c>
      <c r="E26" s="109">
        <f>SUM(E28:E36)</f>
        <v>55780240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6" t="s">
        <v>28</v>
      </c>
      <c r="H27" s="276"/>
      <c r="I27" s="109">
        <f>SUM(I29:I34)</f>
        <v>75323594</v>
      </c>
      <c r="J27" s="109">
        <f>SUM(J29:J34)</f>
        <v>47946</v>
      </c>
      <c r="K27" s="47"/>
    </row>
    <row r="28" spans="1:11" ht="12">
      <c r="A28" s="108"/>
      <c r="B28" s="272" t="s">
        <v>29</v>
      </c>
      <c r="C28" s="272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2" t="s">
        <v>31</v>
      </c>
      <c r="C29" s="272"/>
      <c r="D29" s="112">
        <f>IF(ESF!D32&lt;ESF!E32,ESF!E32-ESF!D32,0)</f>
        <v>179906</v>
      </c>
      <c r="E29" s="112">
        <f>IF(D29&gt;0,0,ESF!D32-ESF!E32)</f>
        <v>0</v>
      </c>
      <c r="F29" s="33"/>
      <c r="G29" s="272" t="s">
        <v>30</v>
      </c>
      <c r="H29" s="272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2" t="s">
        <v>33</v>
      </c>
      <c r="C30" s="272"/>
      <c r="D30" s="112">
        <f>IF(ESF!D33&lt;ESF!E33,ESF!E33-ESF!D33,0)</f>
        <v>0</v>
      </c>
      <c r="E30" s="112">
        <f>IF(D30&gt;0,0,ESF!D33-ESF!E33)</f>
        <v>43684396</v>
      </c>
      <c r="F30" s="33"/>
      <c r="G30" s="272" t="s">
        <v>32</v>
      </c>
      <c r="H30" s="272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2" t="s">
        <v>35</v>
      </c>
      <c r="C31" s="272"/>
      <c r="D31" s="112">
        <f>IF(ESF!D34&lt;ESF!E34,ESF!E34-ESF!D34,0)</f>
        <v>0</v>
      </c>
      <c r="E31" s="112">
        <f>IF(D31&gt;0,0,ESF!D34-ESF!E34)</f>
        <v>11756657</v>
      </c>
      <c r="F31" s="33"/>
      <c r="G31" s="272" t="s">
        <v>34</v>
      </c>
      <c r="H31" s="272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2" t="s">
        <v>37</v>
      </c>
      <c r="C32" s="272"/>
      <c r="D32" s="112">
        <f>IF(ESF!D35&lt;ESF!E35,ESF!E35-ESF!D35,0)</f>
        <v>0</v>
      </c>
      <c r="E32" s="112">
        <f>IF(D32&gt;0,0,ESF!D35-ESF!E35)</f>
        <v>339187</v>
      </c>
      <c r="F32" s="33"/>
      <c r="G32" s="272" t="s">
        <v>36</v>
      </c>
      <c r="H32" s="272"/>
      <c r="I32" s="112">
        <f>IF(ESF!I34&gt;ESF!J34,ESF!I34-ESF!J34,0)</f>
        <v>0</v>
      </c>
      <c r="J32" s="112">
        <f>IF(I32&gt;0,0,ESF!J34-ESF!I34)</f>
        <v>47946</v>
      </c>
      <c r="K32" s="47"/>
    </row>
    <row r="33" spans="1:11" ht="25.5" customHeight="1">
      <c r="A33" s="108"/>
      <c r="B33" s="275" t="s">
        <v>39</v>
      </c>
      <c r="C33" s="275"/>
      <c r="D33" s="112">
        <f>IF(ESF!D36&lt;ESF!E36,ESF!E36-ESF!D36,0)</f>
        <v>0</v>
      </c>
      <c r="E33" s="112">
        <f>IF(D33&gt;0,0,ESF!D36-ESF!E36)</f>
        <v>0</v>
      </c>
      <c r="F33" s="33"/>
      <c r="G33" s="275" t="s">
        <v>38</v>
      </c>
      <c r="H33" s="275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2" t="s">
        <v>41</v>
      </c>
      <c r="C34" s="272"/>
      <c r="D34" s="112">
        <f>IF(ESF!D37&lt;ESF!E37,ESF!E37-ESF!D37,0)</f>
        <v>0</v>
      </c>
      <c r="E34" s="112">
        <f>IF(D34&gt;0,0,ESF!D37-ESF!E37)</f>
        <v>0</v>
      </c>
      <c r="F34" s="33"/>
      <c r="G34" s="272" t="s">
        <v>40</v>
      </c>
      <c r="H34" s="272"/>
      <c r="I34" s="112">
        <f>IF(ESF!I36&gt;ESF!J36,ESF!I36-ESF!J36,0)</f>
        <v>75319430</v>
      </c>
      <c r="J34" s="112">
        <f>IF(I34&gt;0,0,ESF!J36-ESF!I36)</f>
        <v>0</v>
      </c>
      <c r="K34" s="47"/>
    </row>
    <row r="35" spans="1:11" ht="25.5" customHeight="1">
      <c r="A35" s="108"/>
      <c r="B35" s="275" t="s">
        <v>42</v>
      </c>
      <c r="C35" s="275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2" t="s">
        <v>44</v>
      </c>
      <c r="C36" s="272"/>
      <c r="D36" s="112">
        <f>IF(ESF!D39&lt;ESF!E39,ESF!E39-ESF!D39,0)</f>
        <v>0</v>
      </c>
      <c r="E36" s="112">
        <f>IF(D36&gt;0,0,ESF!D39-ESF!E39)</f>
        <v>0</v>
      </c>
      <c r="F36" s="33"/>
      <c r="G36" s="274" t="s">
        <v>47</v>
      </c>
      <c r="H36" s="274"/>
      <c r="I36" s="109">
        <f>I38+I44+I52</f>
        <v>250656085</v>
      </c>
      <c r="J36" s="109">
        <f>J38+J44+J52</f>
        <v>0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4" t="s">
        <v>49</v>
      </c>
      <c r="H38" s="274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2" t="s">
        <v>50</v>
      </c>
      <c r="H40" s="272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2" t="s">
        <v>51</v>
      </c>
      <c r="H41" s="272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2" t="s">
        <v>52</v>
      </c>
      <c r="H42" s="272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4" t="s">
        <v>53</v>
      </c>
      <c r="H44" s="274"/>
      <c r="I44" s="109">
        <f>SUM(I46:I50)</f>
        <v>250656085</v>
      </c>
      <c r="J44" s="109">
        <f>SUM(J46:J50)</f>
        <v>0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2" t="s">
        <v>54</v>
      </c>
      <c r="H46" s="272"/>
      <c r="I46" s="112">
        <f>IF(ESF!I52&gt;ESF!J52,ESF!I52-ESF!J52,0)</f>
        <v>37693896</v>
      </c>
      <c r="J46" s="112">
        <f>IF(I46&gt;0,0,ESF!J52-ESF!I52)</f>
        <v>0</v>
      </c>
      <c r="K46" s="47"/>
    </row>
    <row r="47" spans="1:11" ht="12">
      <c r="A47" s="108"/>
      <c r="B47" s="32"/>
      <c r="C47" s="32"/>
      <c r="D47" s="32"/>
      <c r="E47" s="32"/>
      <c r="F47" s="33"/>
      <c r="G47" s="272" t="s">
        <v>55</v>
      </c>
      <c r="H47" s="272"/>
      <c r="I47" s="112">
        <f>IF(ESF!I53&gt;ESF!J53,ESF!I53-ESF!J53,0)</f>
        <v>212962189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2" t="s">
        <v>56</v>
      </c>
      <c r="H48" s="272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2" t="s">
        <v>57</v>
      </c>
      <c r="H49" s="272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2" t="s">
        <v>58</v>
      </c>
      <c r="H50" s="272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4" t="s">
        <v>80</v>
      </c>
      <c r="H52" s="274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2" t="s">
        <v>60</v>
      </c>
      <c r="H54" s="272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2" t="s">
        <v>61</v>
      </c>
      <c r="H55" s="292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9" t="s">
        <v>78</v>
      </c>
      <c r="C59" s="279"/>
      <c r="D59" s="279"/>
      <c r="E59" s="279"/>
      <c r="F59" s="279"/>
      <c r="G59" s="279"/>
      <c r="H59" s="279"/>
      <c r="I59" s="279"/>
      <c r="J59" s="279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2" t="s">
        <v>215</v>
      </c>
      <c r="D62" s="282"/>
      <c r="E62" s="75"/>
      <c r="F62" s="75"/>
      <c r="G62" s="282" t="s">
        <v>217</v>
      </c>
      <c r="H62" s="282"/>
      <c r="I62" s="51"/>
      <c r="J62" s="75"/>
    </row>
    <row r="63" spans="2:10" ht="13.5" customHeight="1">
      <c r="B63" s="84"/>
      <c r="C63" s="277" t="s">
        <v>216</v>
      </c>
      <c r="D63" s="277"/>
      <c r="E63" s="85"/>
      <c r="F63" s="85"/>
      <c r="G63" s="277" t="s">
        <v>219</v>
      </c>
      <c r="H63" s="277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2" t="s">
        <v>2</v>
      </c>
      <c r="B2" s="302"/>
      <c r="C2" s="302"/>
      <c r="D2" s="302"/>
      <c r="E2" s="13" t="e">
        <f>ESF!#REF!</f>
        <v>#REF!</v>
      </c>
    </row>
    <row r="3" spans="1:5" ht="45.75">
      <c r="A3" s="302" t="s">
        <v>4</v>
      </c>
      <c r="B3" s="302"/>
      <c r="C3" s="302"/>
      <c r="D3" s="302"/>
      <c r="E3" s="13" t="str">
        <f>ESF!B7</f>
        <v>UNIVERSIDAD AUTONOMA DE AGUASCALIENTES</v>
      </c>
    </row>
    <row r="4" spans="1:5" ht="15">
      <c r="A4" s="302" t="s">
        <v>3</v>
      </c>
      <c r="B4" s="302"/>
      <c r="C4" s="302"/>
      <c r="D4" s="302"/>
      <c r="E4" s="14"/>
    </row>
    <row r="5" spans="1:5" ht="15">
      <c r="A5" s="302" t="s">
        <v>73</v>
      </c>
      <c r="B5" s="302"/>
      <c r="C5" s="302"/>
      <c r="D5" s="302"/>
      <c r="E5" t="s">
        <v>71</v>
      </c>
    </row>
    <row r="6" spans="1:5" ht="15">
      <c r="A6" s="6"/>
      <c r="B6" s="6"/>
      <c r="C6" s="295" t="s">
        <v>5</v>
      </c>
      <c r="D6" s="295"/>
      <c r="E6" s="1">
        <v>2013</v>
      </c>
    </row>
    <row r="7" spans="1:5" ht="15">
      <c r="A7" s="297" t="s">
        <v>69</v>
      </c>
      <c r="B7" s="296" t="s">
        <v>8</v>
      </c>
      <c r="C7" s="293" t="s">
        <v>10</v>
      </c>
      <c r="D7" s="293"/>
      <c r="E7" s="8">
        <f>ESF!D18</f>
        <v>1359707498</v>
      </c>
    </row>
    <row r="8" spans="1:5" ht="15">
      <c r="A8" s="297"/>
      <c r="B8" s="296"/>
      <c r="C8" s="293" t="s">
        <v>12</v>
      </c>
      <c r="D8" s="293"/>
      <c r="E8" s="8">
        <f>ESF!D19</f>
        <v>94866756</v>
      </c>
    </row>
    <row r="9" spans="1:5" ht="15">
      <c r="A9" s="297"/>
      <c r="B9" s="296"/>
      <c r="C9" s="293" t="s">
        <v>14</v>
      </c>
      <c r="D9" s="293"/>
      <c r="E9" s="8">
        <f>ESF!D20</f>
        <v>31420369</v>
      </c>
    </row>
    <row r="10" spans="1:5" ht="15">
      <c r="A10" s="297"/>
      <c r="B10" s="296"/>
      <c r="C10" s="293" t="s">
        <v>16</v>
      </c>
      <c r="D10" s="293"/>
      <c r="E10" s="8">
        <f>ESF!D21</f>
        <v>15589972</v>
      </c>
    </row>
    <row r="11" spans="1:5" ht="15">
      <c r="A11" s="297"/>
      <c r="B11" s="296"/>
      <c r="C11" s="293" t="s">
        <v>18</v>
      </c>
      <c r="D11" s="293"/>
      <c r="E11" s="8">
        <f>ESF!D22</f>
        <v>2993240</v>
      </c>
    </row>
    <row r="12" spans="1:5" ht="15">
      <c r="A12" s="297"/>
      <c r="B12" s="296"/>
      <c r="C12" s="293" t="s">
        <v>20</v>
      </c>
      <c r="D12" s="293"/>
      <c r="E12" s="8">
        <f>ESF!D23</f>
        <v>0</v>
      </c>
    </row>
    <row r="13" spans="1:5" ht="15">
      <c r="A13" s="297"/>
      <c r="B13" s="296"/>
      <c r="C13" s="293" t="s">
        <v>22</v>
      </c>
      <c r="D13" s="293"/>
      <c r="E13" s="8">
        <f>ESF!D24</f>
        <v>0</v>
      </c>
    </row>
    <row r="14" spans="1:5" ht="15.75" thickBot="1">
      <c r="A14" s="297"/>
      <c r="B14" s="4"/>
      <c r="C14" s="294" t="s">
        <v>25</v>
      </c>
      <c r="D14" s="294"/>
      <c r="E14" s="9">
        <f>ESF!D26</f>
        <v>1504577835</v>
      </c>
    </row>
    <row r="15" spans="1:5" ht="15">
      <c r="A15" s="297"/>
      <c r="B15" s="296" t="s">
        <v>27</v>
      </c>
      <c r="C15" s="293" t="s">
        <v>29</v>
      </c>
      <c r="D15" s="293"/>
      <c r="E15" s="8">
        <f>ESF!D31</f>
        <v>0</v>
      </c>
    </row>
    <row r="16" spans="1:5" ht="15">
      <c r="A16" s="297"/>
      <c r="B16" s="296"/>
      <c r="C16" s="293" t="s">
        <v>31</v>
      </c>
      <c r="D16" s="293"/>
      <c r="E16" s="8">
        <f>ESF!D32</f>
        <v>4644204</v>
      </c>
    </row>
    <row r="17" spans="1:5" ht="15">
      <c r="A17" s="297"/>
      <c r="B17" s="296"/>
      <c r="C17" s="293" t="s">
        <v>33</v>
      </c>
      <c r="D17" s="293"/>
      <c r="E17" s="8">
        <f>ESF!D33</f>
        <v>836264612</v>
      </c>
    </row>
    <row r="18" spans="1:5" ht="15">
      <c r="A18" s="297"/>
      <c r="B18" s="296"/>
      <c r="C18" s="293" t="s">
        <v>35</v>
      </c>
      <c r="D18" s="293"/>
      <c r="E18" s="8">
        <f>ESF!D34</f>
        <v>720884283</v>
      </c>
    </row>
    <row r="19" spans="1:5" ht="15">
      <c r="A19" s="297"/>
      <c r="B19" s="296"/>
      <c r="C19" s="293" t="s">
        <v>37</v>
      </c>
      <c r="D19" s="293"/>
      <c r="E19" s="8">
        <f>ESF!D35</f>
        <v>9093285</v>
      </c>
    </row>
    <row r="20" spans="1:5" ht="15">
      <c r="A20" s="297"/>
      <c r="B20" s="296"/>
      <c r="C20" s="293" t="s">
        <v>39</v>
      </c>
      <c r="D20" s="293"/>
      <c r="E20" s="8">
        <f>ESF!D36</f>
        <v>0</v>
      </c>
    </row>
    <row r="21" spans="1:5" ht="15">
      <c r="A21" s="297"/>
      <c r="B21" s="296"/>
      <c r="C21" s="293" t="s">
        <v>41</v>
      </c>
      <c r="D21" s="293"/>
      <c r="E21" s="8">
        <f>ESF!D37</f>
        <v>52366</v>
      </c>
    </row>
    <row r="22" spans="1:5" ht="15">
      <c r="A22" s="297"/>
      <c r="B22" s="296"/>
      <c r="C22" s="293" t="s">
        <v>42</v>
      </c>
      <c r="D22" s="293"/>
      <c r="E22" s="8">
        <f>ESF!D38</f>
        <v>0</v>
      </c>
    </row>
    <row r="23" spans="1:5" ht="15">
      <c r="A23" s="297"/>
      <c r="B23" s="296"/>
      <c r="C23" s="293" t="s">
        <v>44</v>
      </c>
      <c r="D23" s="293"/>
      <c r="E23" s="8">
        <f>ESF!D39</f>
        <v>0</v>
      </c>
    </row>
    <row r="24" spans="1:5" ht="15.75" thickBot="1">
      <c r="A24" s="297"/>
      <c r="B24" s="4"/>
      <c r="C24" s="294" t="s">
        <v>46</v>
      </c>
      <c r="D24" s="294"/>
      <c r="E24" s="9">
        <f>ESF!D41</f>
        <v>1570938750</v>
      </c>
    </row>
    <row r="25" spans="1:5" ht="15.75" thickBot="1">
      <c r="A25" s="297"/>
      <c r="B25" s="2"/>
      <c r="C25" s="294" t="s">
        <v>48</v>
      </c>
      <c r="D25" s="294"/>
      <c r="E25" s="9">
        <f>ESF!D43</f>
        <v>3075516585</v>
      </c>
    </row>
    <row r="26" spans="1:5" ht="15">
      <c r="A26" s="297" t="s">
        <v>70</v>
      </c>
      <c r="B26" s="296" t="s">
        <v>9</v>
      </c>
      <c r="C26" s="293" t="s">
        <v>11</v>
      </c>
      <c r="D26" s="293"/>
      <c r="E26" s="8">
        <f>ESF!I18</f>
        <v>136465984</v>
      </c>
    </row>
    <row r="27" spans="1:5" ht="15">
      <c r="A27" s="297"/>
      <c r="B27" s="296"/>
      <c r="C27" s="293" t="s">
        <v>13</v>
      </c>
      <c r="D27" s="293"/>
      <c r="E27" s="8">
        <f>ESF!I19</f>
        <v>0</v>
      </c>
    </row>
    <row r="28" spans="1:5" ht="15">
      <c r="A28" s="297"/>
      <c r="B28" s="296"/>
      <c r="C28" s="293" t="s">
        <v>15</v>
      </c>
      <c r="D28" s="293"/>
      <c r="E28" s="8">
        <f>ESF!I20</f>
        <v>0</v>
      </c>
    </row>
    <row r="29" spans="1:5" ht="15">
      <c r="A29" s="297"/>
      <c r="B29" s="296"/>
      <c r="C29" s="293" t="s">
        <v>17</v>
      </c>
      <c r="D29" s="293"/>
      <c r="E29" s="8">
        <f>ESF!I21</f>
        <v>0</v>
      </c>
    </row>
    <row r="30" spans="1:5" ht="15">
      <c r="A30" s="297"/>
      <c r="B30" s="296"/>
      <c r="C30" s="293" t="s">
        <v>19</v>
      </c>
      <c r="D30" s="293"/>
      <c r="E30" s="8">
        <f>ESF!I22</f>
        <v>1547541</v>
      </c>
    </row>
    <row r="31" spans="1:5" ht="15">
      <c r="A31" s="297"/>
      <c r="B31" s="296"/>
      <c r="C31" s="293" t="s">
        <v>21</v>
      </c>
      <c r="D31" s="293"/>
      <c r="E31" s="8">
        <f>ESF!I23</f>
        <v>3339479</v>
      </c>
    </row>
    <row r="32" spans="1:5" ht="15">
      <c r="A32" s="297"/>
      <c r="B32" s="296"/>
      <c r="C32" s="293" t="s">
        <v>23</v>
      </c>
      <c r="D32" s="293"/>
      <c r="E32" s="8">
        <f>ESF!I24</f>
        <v>0</v>
      </c>
    </row>
    <row r="33" spans="1:5" ht="15">
      <c r="A33" s="297"/>
      <c r="B33" s="296"/>
      <c r="C33" s="293" t="s">
        <v>24</v>
      </c>
      <c r="D33" s="293"/>
      <c r="E33" s="8">
        <f>ESF!I25</f>
        <v>0</v>
      </c>
    </row>
    <row r="34" spans="1:5" ht="15.75" thickBot="1">
      <c r="A34" s="297"/>
      <c r="B34" s="4"/>
      <c r="C34" s="294" t="s">
        <v>26</v>
      </c>
      <c r="D34" s="294"/>
      <c r="E34" s="9">
        <f>ESF!I27</f>
        <v>141353004</v>
      </c>
    </row>
    <row r="35" spans="1:5" ht="15">
      <c r="A35" s="297"/>
      <c r="B35" s="296" t="s">
        <v>28</v>
      </c>
      <c r="C35" s="293" t="s">
        <v>30</v>
      </c>
      <c r="D35" s="293"/>
      <c r="E35" s="8">
        <f>ESF!I31</f>
        <v>0</v>
      </c>
    </row>
    <row r="36" spans="1:5" ht="15">
      <c r="A36" s="297"/>
      <c r="B36" s="296"/>
      <c r="C36" s="293" t="s">
        <v>32</v>
      </c>
      <c r="D36" s="293"/>
      <c r="E36" s="8">
        <f>ESF!I32</f>
        <v>0</v>
      </c>
    </row>
    <row r="37" spans="1:5" ht="15">
      <c r="A37" s="297"/>
      <c r="B37" s="296"/>
      <c r="C37" s="293" t="s">
        <v>34</v>
      </c>
      <c r="D37" s="293"/>
      <c r="E37" s="8">
        <f>ESF!I33</f>
        <v>0</v>
      </c>
    </row>
    <row r="38" spans="1:5" ht="15">
      <c r="A38" s="297"/>
      <c r="B38" s="296"/>
      <c r="C38" s="293" t="s">
        <v>36</v>
      </c>
      <c r="D38" s="293"/>
      <c r="E38" s="8">
        <f>ESF!I34</f>
        <v>1881402</v>
      </c>
    </row>
    <row r="39" spans="1:5" ht="15">
      <c r="A39" s="297"/>
      <c r="B39" s="296"/>
      <c r="C39" s="293" t="s">
        <v>38</v>
      </c>
      <c r="D39" s="293"/>
      <c r="E39" s="8">
        <f>ESF!I35</f>
        <v>43793</v>
      </c>
    </row>
    <row r="40" spans="1:5" ht="15">
      <c r="A40" s="297"/>
      <c r="B40" s="296"/>
      <c r="C40" s="293" t="s">
        <v>40</v>
      </c>
      <c r="D40" s="293"/>
      <c r="E40" s="8">
        <f>ESF!I36</f>
        <v>548550311</v>
      </c>
    </row>
    <row r="41" spans="1:5" ht="15.75" thickBot="1">
      <c r="A41" s="297"/>
      <c r="B41" s="2"/>
      <c r="C41" s="294" t="s">
        <v>43</v>
      </c>
      <c r="D41" s="294"/>
      <c r="E41" s="9">
        <f>ESF!I38</f>
        <v>550475506</v>
      </c>
    </row>
    <row r="42" spans="1:5" ht="15.75" thickBot="1">
      <c r="A42" s="297"/>
      <c r="B42" s="2"/>
      <c r="C42" s="294" t="s">
        <v>45</v>
      </c>
      <c r="D42" s="294"/>
      <c r="E42" s="9">
        <f>ESF!I40</f>
        <v>691828510</v>
      </c>
    </row>
    <row r="43" spans="1:5" ht="15">
      <c r="A43" s="3"/>
      <c r="B43" s="296" t="s">
        <v>47</v>
      </c>
      <c r="C43" s="300" t="s">
        <v>49</v>
      </c>
      <c r="D43" s="300"/>
      <c r="E43" s="10">
        <f>ESF!I44</f>
        <v>104873000</v>
      </c>
    </row>
    <row r="44" spans="1:5" ht="15">
      <c r="A44" s="3"/>
      <c r="B44" s="296"/>
      <c r="C44" s="293" t="s">
        <v>50</v>
      </c>
      <c r="D44" s="293"/>
      <c r="E44" s="8">
        <f>ESF!I46</f>
        <v>0</v>
      </c>
    </row>
    <row r="45" spans="1:5" ht="15">
      <c r="A45" s="3"/>
      <c r="B45" s="296"/>
      <c r="C45" s="293" t="s">
        <v>51</v>
      </c>
      <c r="D45" s="293"/>
      <c r="E45" s="8">
        <f>ESF!I47</f>
        <v>0</v>
      </c>
    </row>
    <row r="46" spans="1:5" ht="15">
      <c r="A46" s="3"/>
      <c r="B46" s="296"/>
      <c r="C46" s="293" t="s">
        <v>52</v>
      </c>
      <c r="D46" s="293"/>
      <c r="E46" s="8">
        <f>ESF!I48</f>
        <v>104873000</v>
      </c>
    </row>
    <row r="47" spans="1:5" ht="15">
      <c r="A47" s="3"/>
      <c r="B47" s="296"/>
      <c r="C47" s="300" t="s">
        <v>53</v>
      </c>
      <c r="D47" s="300"/>
      <c r="E47" s="10">
        <f>ESF!I50</f>
        <v>2278815075</v>
      </c>
    </row>
    <row r="48" spans="1:5" ht="15">
      <c r="A48" s="3"/>
      <c r="B48" s="296"/>
      <c r="C48" s="293" t="s">
        <v>54</v>
      </c>
      <c r="D48" s="293"/>
      <c r="E48" s="8">
        <f>ESF!I52</f>
        <v>216250755</v>
      </c>
    </row>
    <row r="49" spans="1:5" ht="15">
      <c r="A49" s="3"/>
      <c r="B49" s="296"/>
      <c r="C49" s="293" t="s">
        <v>55</v>
      </c>
      <c r="D49" s="293"/>
      <c r="E49" s="8">
        <f>ESF!I53</f>
        <v>2062764320</v>
      </c>
    </row>
    <row r="50" spans="1:5" ht="15">
      <c r="A50" s="3"/>
      <c r="B50" s="296"/>
      <c r="C50" s="293" t="s">
        <v>56</v>
      </c>
      <c r="D50" s="293"/>
      <c r="E50" s="8">
        <f>ESF!I54</f>
        <v>-200000</v>
      </c>
    </row>
    <row r="51" spans="1:5" ht="15">
      <c r="A51" s="3"/>
      <c r="B51" s="296"/>
      <c r="C51" s="293" t="s">
        <v>57</v>
      </c>
      <c r="D51" s="293"/>
      <c r="E51" s="8">
        <f>ESF!I55</f>
        <v>0</v>
      </c>
    </row>
    <row r="52" spans="1:5" ht="15">
      <c r="A52" s="3"/>
      <c r="B52" s="296"/>
      <c r="C52" s="293" t="s">
        <v>58</v>
      </c>
      <c r="D52" s="293"/>
      <c r="E52" s="8">
        <f>ESF!I56</f>
        <v>0</v>
      </c>
    </row>
    <row r="53" spans="1:5" ht="15">
      <c r="A53" s="3"/>
      <c r="B53" s="296"/>
      <c r="C53" s="300" t="s">
        <v>59</v>
      </c>
      <c r="D53" s="300"/>
      <c r="E53" s="10">
        <f>ESF!I58</f>
        <v>0</v>
      </c>
    </row>
    <row r="54" spans="1:5" ht="15">
      <c r="A54" s="3"/>
      <c r="B54" s="296"/>
      <c r="C54" s="293" t="s">
        <v>60</v>
      </c>
      <c r="D54" s="293"/>
      <c r="E54" s="8">
        <f>ESF!I60</f>
        <v>0</v>
      </c>
    </row>
    <row r="55" spans="1:5" ht="15">
      <c r="A55" s="3"/>
      <c r="B55" s="296"/>
      <c r="C55" s="293" t="s">
        <v>61</v>
      </c>
      <c r="D55" s="293"/>
      <c r="E55" s="8">
        <f>ESF!I61</f>
        <v>0</v>
      </c>
    </row>
    <row r="56" spans="1:5" ht="15.75" thickBot="1">
      <c r="A56" s="3"/>
      <c r="B56" s="296"/>
      <c r="C56" s="294" t="s">
        <v>62</v>
      </c>
      <c r="D56" s="294"/>
      <c r="E56" s="9">
        <f>ESF!I63</f>
        <v>2383688075</v>
      </c>
    </row>
    <row r="57" spans="1:5" ht="15.75" thickBot="1">
      <c r="A57" s="3"/>
      <c r="B57" s="2"/>
      <c r="C57" s="294" t="s">
        <v>63</v>
      </c>
      <c r="D57" s="294"/>
      <c r="E57" s="9">
        <f>ESF!I65</f>
        <v>3075516585</v>
      </c>
    </row>
    <row r="58" spans="1:5" ht="15">
      <c r="A58" s="3"/>
      <c r="B58" s="2"/>
      <c r="C58" s="295" t="s">
        <v>5</v>
      </c>
      <c r="D58" s="295"/>
      <c r="E58" s="1">
        <v>2012</v>
      </c>
    </row>
    <row r="59" spans="1:5" ht="15">
      <c r="A59" s="297" t="s">
        <v>69</v>
      </c>
      <c r="B59" s="296" t="s">
        <v>8</v>
      </c>
      <c r="C59" s="293" t="s">
        <v>10</v>
      </c>
      <c r="D59" s="293"/>
      <c r="E59" s="8">
        <f>ESF!E18</f>
        <v>1249434252</v>
      </c>
    </row>
    <row r="60" spans="1:5" ht="15">
      <c r="A60" s="297"/>
      <c r="B60" s="296"/>
      <c r="C60" s="293" t="s">
        <v>12</v>
      </c>
      <c r="D60" s="293"/>
      <c r="E60" s="8">
        <f>ESF!E19</f>
        <v>87623363</v>
      </c>
    </row>
    <row r="61" spans="1:5" ht="15">
      <c r="A61" s="297"/>
      <c r="B61" s="296"/>
      <c r="C61" s="293" t="s">
        <v>14</v>
      </c>
      <c r="D61" s="293"/>
      <c r="E61" s="8">
        <f>ESF!E20</f>
        <v>3102657</v>
      </c>
    </row>
    <row r="62" spans="1:5" ht="15">
      <c r="A62" s="297"/>
      <c r="B62" s="296"/>
      <c r="C62" s="293" t="s">
        <v>16</v>
      </c>
      <c r="D62" s="293"/>
      <c r="E62" s="8">
        <f>ESF!E21</f>
        <v>16443546</v>
      </c>
    </row>
    <row r="63" spans="1:5" ht="15">
      <c r="A63" s="297"/>
      <c r="B63" s="296"/>
      <c r="C63" s="293" t="s">
        <v>18</v>
      </c>
      <c r="D63" s="293"/>
      <c r="E63" s="8">
        <f>ESF!E22</f>
        <v>3060780</v>
      </c>
    </row>
    <row r="64" spans="1:5" ht="15">
      <c r="A64" s="297"/>
      <c r="B64" s="296"/>
      <c r="C64" s="293" t="s">
        <v>20</v>
      </c>
      <c r="D64" s="293"/>
      <c r="E64" s="8">
        <f>ESF!E23</f>
        <v>0</v>
      </c>
    </row>
    <row r="65" spans="1:5" ht="15">
      <c r="A65" s="297"/>
      <c r="B65" s="296"/>
      <c r="C65" s="293" t="s">
        <v>22</v>
      </c>
      <c r="D65" s="293"/>
      <c r="E65" s="8">
        <f>ESF!E24</f>
        <v>0</v>
      </c>
    </row>
    <row r="66" spans="1:5" ht="15.75" thickBot="1">
      <c r="A66" s="297"/>
      <c r="B66" s="4"/>
      <c r="C66" s="294" t="s">
        <v>25</v>
      </c>
      <c r="D66" s="294"/>
      <c r="E66" s="9">
        <f>ESF!E26</f>
        <v>1359664598</v>
      </c>
    </row>
    <row r="67" spans="1:5" ht="15">
      <c r="A67" s="297"/>
      <c r="B67" s="296" t="s">
        <v>27</v>
      </c>
      <c r="C67" s="293" t="s">
        <v>29</v>
      </c>
      <c r="D67" s="293"/>
      <c r="E67" s="8">
        <f>ESF!E31</f>
        <v>0</v>
      </c>
    </row>
    <row r="68" spans="1:5" ht="15">
      <c r="A68" s="297"/>
      <c r="B68" s="296"/>
      <c r="C68" s="293" t="s">
        <v>31</v>
      </c>
      <c r="D68" s="293"/>
      <c r="E68" s="8">
        <f>ESF!E32</f>
        <v>4824110</v>
      </c>
    </row>
    <row r="69" spans="1:5" ht="15">
      <c r="A69" s="297"/>
      <c r="B69" s="296"/>
      <c r="C69" s="293" t="s">
        <v>33</v>
      </c>
      <c r="D69" s="293"/>
      <c r="E69" s="8">
        <f>ESF!E33</f>
        <v>792580216</v>
      </c>
    </row>
    <row r="70" spans="1:5" ht="15">
      <c r="A70" s="297"/>
      <c r="B70" s="296"/>
      <c r="C70" s="293" t="s">
        <v>35</v>
      </c>
      <c r="D70" s="293"/>
      <c r="E70" s="8">
        <f>ESF!E34</f>
        <v>709127626</v>
      </c>
    </row>
    <row r="71" spans="1:5" ht="15">
      <c r="A71" s="297"/>
      <c r="B71" s="296"/>
      <c r="C71" s="293" t="s">
        <v>37</v>
      </c>
      <c r="D71" s="293"/>
      <c r="E71" s="8">
        <f>ESF!E35</f>
        <v>8754098</v>
      </c>
    </row>
    <row r="72" spans="1:5" ht="15">
      <c r="A72" s="297"/>
      <c r="B72" s="296"/>
      <c r="C72" s="293" t="s">
        <v>39</v>
      </c>
      <c r="D72" s="293"/>
      <c r="E72" s="8">
        <f>ESF!E36</f>
        <v>0</v>
      </c>
    </row>
    <row r="73" spans="1:5" ht="15">
      <c r="A73" s="297"/>
      <c r="B73" s="296"/>
      <c r="C73" s="293" t="s">
        <v>41</v>
      </c>
      <c r="D73" s="293"/>
      <c r="E73" s="8">
        <f>ESF!E37</f>
        <v>52366</v>
      </c>
    </row>
    <row r="74" spans="1:5" ht="15">
      <c r="A74" s="297"/>
      <c r="B74" s="296"/>
      <c r="C74" s="293" t="s">
        <v>42</v>
      </c>
      <c r="D74" s="293"/>
      <c r="E74" s="8">
        <f>ESF!E38</f>
        <v>0</v>
      </c>
    </row>
    <row r="75" spans="1:5" ht="15">
      <c r="A75" s="297"/>
      <c r="B75" s="296"/>
      <c r="C75" s="293" t="s">
        <v>44</v>
      </c>
      <c r="D75" s="293"/>
      <c r="E75" s="8">
        <f>ESF!E39</f>
        <v>0</v>
      </c>
    </row>
    <row r="76" spans="1:5" ht="15.75" thickBot="1">
      <c r="A76" s="297"/>
      <c r="B76" s="4"/>
      <c r="C76" s="294" t="s">
        <v>46</v>
      </c>
      <c r="D76" s="294"/>
      <c r="E76" s="9">
        <f>ESF!E41</f>
        <v>1515338416</v>
      </c>
    </row>
    <row r="77" spans="1:5" ht="15.75" thickBot="1">
      <c r="A77" s="297"/>
      <c r="B77" s="2"/>
      <c r="C77" s="294" t="s">
        <v>48</v>
      </c>
      <c r="D77" s="294"/>
      <c r="E77" s="9">
        <f>ESF!E43</f>
        <v>2875003014</v>
      </c>
    </row>
    <row r="78" spans="1:5" ht="15">
      <c r="A78" s="297" t="s">
        <v>70</v>
      </c>
      <c r="B78" s="296" t="s">
        <v>9</v>
      </c>
      <c r="C78" s="293" t="s">
        <v>11</v>
      </c>
      <c r="D78" s="293"/>
      <c r="E78" s="8">
        <f>ESF!J18</f>
        <v>258588247</v>
      </c>
    </row>
    <row r="79" spans="1:5" ht="15">
      <c r="A79" s="297"/>
      <c r="B79" s="296"/>
      <c r="C79" s="293" t="s">
        <v>13</v>
      </c>
      <c r="D79" s="293"/>
      <c r="E79" s="8">
        <f>ESF!J19</f>
        <v>0</v>
      </c>
    </row>
    <row r="80" spans="1:5" ht="15">
      <c r="A80" s="297"/>
      <c r="B80" s="296"/>
      <c r="C80" s="293" t="s">
        <v>15</v>
      </c>
      <c r="D80" s="293"/>
      <c r="E80" s="8">
        <f>ESF!J20</f>
        <v>0</v>
      </c>
    </row>
    <row r="81" spans="1:5" ht="15">
      <c r="A81" s="297"/>
      <c r="B81" s="296"/>
      <c r="C81" s="293" t="s">
        <v>17</v>
      </c>
      <c r="D81" s="293"/>
      <c r="E81" s="8">
        <f>ESF!J21</f>
        <v>0</v>
      </c>
    </row>
    <row r="82" spans="1:5" ht="15">
      <c r="A82" s="297"/>
      <c r="B82" s="296"/>
      <c r="C82" s="293" t="s">
        <v>19</v>
      </c>
      <c r="D82" s="293"/>
      <c r="E82" s="8">
        <f>ESF!J22</f>
        <v>1042273</v>
      </c>
    </row>
    <row r="83" spans="1:5" ht="15">
      <c r="A83" s="297"/>
      <c r="B83" s="296"/>
      <c r="C83" s="293" t="s">
        <v>21</v>
      </c>
      <c r="D83" s="293"/>
      <c r="E83" s="8">
        <f>ESF!J23</f>
        <v>7140646</v>
      </c>
    </row>
    <row r="84" spans="1:5" ht="15">
      <c r="A84" s="297"/>
      <c r="B84" s="296"/>
      <c r="C84" s="293" t="s">
        <v>23</v>
      </c>
      <c r="D84" s="293"/>
      <c r="E84" s="8">
        <f>ESF!J24</f>
        <v>0</v>
      </c>
    </row>
    <row r="85" spans="1:5" ht="15">
      <c r="A85" s="297"/>
      <c r="B85" s="296"/>
      <c r="C85" s="293" t="s">
        <v>24</v>
      </c>
      <c r="D85" s="293"/>
      <c r="E85" s="8">
        <f>ESF!J25</f>
        <v>0</v>
      </c>
    </row>
    <row r="86" spans="1:5" ht="15.75" thickBot="1">
      <c r="A86" s="297"/>
      <c r="B86" s="4"/>
      <c r="C86" s="294" t="s">
        <v>26</v>
      </c>
      <c r="D86" s="294"/>
      <c r="E86" s="9">
        <f>ESF!J27</f>
        <v>266771166</v>
      </c>
    </row>
    <row r="87" spans="1:5" ht="15">
      <c r="A87" s="297"/>
      <c r="B87" s="296" t="s">
        <v>28</v>
      </c>
      <c r="C87" s="293" t="s">
        <v>30</v>
      </c>
      <c r="D87" s="293"/>
      <c r="E87" s="8">
        <f>ESF!J31</f>
        <v>0</v>
      </c>
    </row>
    <row r="88" spans="1:5" ht="15">
      <c r="A88" s="297"/>
      <c r="B88" s="296"/>
      <c r="C88" s="293" t="s">
        <v>32</v>
      </c>
      <c r="D88" s="293"/>
      <c r="E88" s="8">
        <f>ESF!J32</f>
        <v>0</v>
      </c>
    </row>
    <row r="89" spans="1:5" ht="15">
      <c r="A89" s="297"/>
      <c r="B89" s="296"/>
      <c r="C89" s="293" t="s">
        <v>34</v>
      </c>
      <c r="D89" s="293"/>
      <c r="E89" s="8">
        <f>ESF!J33</f>
        <v>0</v>
      </c>
    </row>
    <row r="90" spans="1:5" ht="15">
      <c r="A90" s="297"/>
      <c r="B90" s="296"/>
      <c r="C90" s="293" t="s">
        <v>36</v>
      </c>
      <c r="D90" s="293"/>
      <c r="E90" s="8">
        <f>ESF!J34</f>
        <v>1929348</v>
      </c>
    </row>
    <row r="91" spans="1:5" ht="15">
      <c r="A91" s="297"/>
      <c r="B91" s="296"/>
      <c r="C91" s="293" t="s">
        <v>38</v>
      </c>
      <c r="D91" s="293"/>
      <c r="E91" s="8">
        <f>ESF!J35</f>
        <v>39629</v>
      </c>
    </row>
    <row r="92" spans="1:5" ht="15">
      <c r="A92" s="297"/>
      <c r="B92" s="296"/>
      <c r="C92" s="293" t="s">
        <v>40</v>
      </c>
      <c r="D92" s="293"/>
      <c r="E92" s="8">
        <f>ESF!J36</f>
        <v>473230881</v>
      </c>
    </row>
    <row r="93" spans="1:5" ht="15.75" thickBot="1">
      <c r="A93" s="297"/>
      <c r="B93" s="2"/>
      <c r="C93" s="294" t="s">
        <v>43</v>
      </c>
      <c r="D93" s="294"/>
      <c r="E93" s="9">
        <f>ESF!J38</f>
        <v>475199858</v>
      </c>
    </row>
    <row r="94" spans="1:5" ht="15.75" thickBot="1">
      <c r="A94" s="297"/>
      <c r="B94" s="2"/>
      <c r="C94" s="294" t="s">
        <v>45</v>
      </c>
      <c r="D94" s="294"/>
      <c r="E94" s="9">
        <f>ESF!J40</f>
        <v>741971024</v>
      </c>
    </row>
    <row r="95" spans="1:5" ht="15">
      <c r="A95" s="3"/>
      <c r="B95" s="296" t="s">
        <v>47</v>
      </c>
      <c r="C95" s="300" t="s">
        <v>49</v>
      </c>
      <c r="D95" s="300"/>
      <c r="E95" s="10">
        <f>ESF!J44</f>
        <v>104873000</v>
      </c>
    </row>
    <row r="96" spans="1:5" ht="15">
      <c r="A96" s="3"/>
      <c r="B96" s="296"/>
      <c r="C96" s="293" t="s">
        <v>50</v>
      </c>
      <c r="D96" s="293"/>
      <c r="E96" s="8">
        <f>ESF!J46</f>
        <v>0</v>
      </c>
    </row>
    <row r="97" spans="1:5" ht="15">
      <c r="A97" s="3"/>
      <c r="B97" s="296"/>
      <c r="C97" s="293" t="s">
        <v>51</v>
      </c>
      <c r="D97" s="293"/>
      <c r="E97" s="8">
        <f>ESF!J47</f>
        <v>0</v>
      </c>
    </row>
    <row r="98" spans="1:5" ht="15">
      <c r="A98" s="3"/>
      <c r="B98" s="296"/>
      <c r="C98" s="293" t="s">
        <v>52</v>
      </c>
      <c r="D98" s="293"/>
      <c r="E98" s="8">
        <f>ESF!J48</f>
        <v>104873000</v>
      </c>
    </row>
    <row r="99" spans="1:5" ht="15">
      <c r="A99" s="3"/>
      <c r="B99" s="296"/>
      <c r="C99" s="300" t="s">
        <v>53</v>
      </c>
      <c r="D99" s="300"/>
      <c r="E99" s="10">
        <f>ESF!J50</f>
        <v>2028158990</v>
      </c>
    </row>
    <row r="100" spans="1:5" ht="15">
      <c r="A100" s="3"/>
      <c r="B100" s="296"/>
      <c r="C100" s="293" t="s">
        <v>54</v>
      </c>
      <c r="D100" s="293"/>
      <c r="E100" s="8">
        <f>ESF!J52</f>
        <v>178556859</v>
      </c>
    </row>
    <row r="101" spans="1:5" ht="15">
      <c r="A101" s="3"/>
      <c r="B101" s="296"/>
      <c r="C101" s="293" t="s">
        <v>55</v>
      </c>
      <c r="D101" s="293"/>
      <c r="E101" s="8">
        <f>ESF!J53</f>
        <v>1849802131</v>
      </c>
    </row>
    <row r="102" spans="1:5" ht="15">
      <c r="A102" s="3"/>
      <c r="B102" s="296"/>
      <c r="C102" s="293" t="s">
        <v>56</v>
      </c>
      <c r="D102" s="293"/>
      <c r="E102" s="8">
        <f>ESF!J54</f>
        <v>-200000</v>
      </c>
    </row>
    <row r="103" spans="1:5" ht="15">
      <c r="A103" s="3"/>
      <c r="B103" s="296"/>
      <c r="C103" s="293" t="s">
        <v>57</v>
      </c>
      <c r="D103" s="293"/>
      <c r="E103" s="8">
        <f>ESF!J55</f>
        <v>0</v>
      </c>
    </row>
    <row r="104" spans="1:5" ht="15">
      <c r="A104" s="3"/>
      <c r="B104" s="296"/>
      <c r="C104" s="293" t="s">
        <v>58</v>
      </c>
      <c r="D104" s="293"/>
      <c r="E104" s="8">
        <f>ESF!J56</f>
        <v>0</v>
      </c>
    </row>
    <row r="105" spans="1:5" ht="15">
      <c r="A105" s="3"/>
      <c r="B105" s="296"/>
      <c r="C105" s="300" t="s">
        <v>59</v>
      </c>
      <c r="D105" s="300"/>
      <c r="E105" s="10">
        <f>ESF!J58</f>
        <v>0</v>
      </c>
    </row>
    <row r="106" spans="1:5" ht="15">
      <c r="A106" s="3"/>
      <c r="B106" s="296"/>
      <c r="C106" s="293" t="s">
        <v>60</v>
      </c>
      <c r="D106" s="293"/>
      <c r="E106" s="8">
        <f>ESF!J60</f>
        <v>0</v>
      </c>
    </row>
    <row r="107" spans="1:5" ht="15">
      <c r="A107" s="3"/>
      <c r="B107" s="296"/>
      <c r="C107" s="293" t="s">
        <v>61</v>
      </c>
      <c r="D107" s="293"/>
      <c r="E107" s="8">
        <f>ESF!J61</f>
        <v>0</v>
      </c>
    </row>
    <row r="108" spans="1:5" ht="15.75" thickBot="1">
      <c r="A108" s="3"/>
      <c r="B108" s="296"/>
      <c r="C108" s="294" t="s">
        <v>62</v>
      </c>
      <c r="D108" s="294"/>
      <c r="E108" s="9">
        <f>ESF!J63</f>
        <v>2133031990</v>
      </c>
    </row>
    <row r="109" spans="1:5" ht="15.75" thickBot="1">
      <c r="A109" s="3"/>
      <c r="B109" s="2"/>
      <c r="C109" s="294" t="s">
        <v>63</v>
      </c>
      <c r="D109" s="294"/>
      <c r="E109" s="9">
        <f>ESF!J65</f>
        <v>2875003014</v>
      </c>
    </row>
    <row r="110" spans="1:5" ht="15">
      <c r="A110" s="3"/>
      <c r="B110" s="2"/>
      <c r="C110" s="303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4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4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4"/>
      <c r="D113" s="5" t="s">
        <v>65</v>
      </c>
      <c r="E113" s="10" t="str">
        <f>ESF!G74</f>
        <v>JEFE DE DEPARTAMENTO DE CONTABILIDAD</v>
      </c>
    </row>
    <row r="114" spans="1:5" ht="15">
      <c r="A114" s="302" t="s">
        <v>2</v>
      </c>
      <c r="B114" s="302"/>
      <c r="C114" s="302"/>
      <c r="D114" s="302"/>
      <c r="E114" s="13" t="e">
        <f>ECSF!#REF!</f>
        <v>#REF!</v>
      </c>
    </row>
    <row r="115" spans="1:5" ht="45.75">
      <c r="A115" s="302" t="s">
        <v>4</v>
      </c>
      <c r="B115" s="302"/>
      <c r="C115" s="302"/>
      <c r="D115" s="302"/>
      <c r="E115" s="13" t="str">
        <f>ECSF!C7</f>
        <v>UNIVERSIDAD AUTONOMA DE AGUASCALIENTES</v>
      </c>
    </row>
    <row r="116" spans="1:5" ht="15">
      <c r="A116" s="302" t="s">
        <v>3</v>
      </c>
      <c r="B116" s="302"/>
      <c r="C116" s="302"/>
      <c r="D116" s="302"/>
      <c r="E116" s="14"/>
    </row>
    <row r="117" spans="1:5" ht="15">
      <c r="A117" s="302" t="s">
        <v>73</v>
      </c>
      <c r="B117" s="302"/>
      <c r="C117" s="302"/>
      <c r="D117" s="302"/>
      <c r="E117" t="s">
        <v>72</v>
      </c>
    </row>
    <row r="118" spans="2:5" ht="15">
      <c r="B118" s="298" t="s">
        <v>67</v>
      </c>
      <c r="C118" s="300" t="s">
        <v>6</v>
      </c>
      <c r="D118" s="300"/>
      <c r="E118" s="11">
        <f>ECSF!D14</f>
        <v>1101020</v>
      </c>
    </row>
    <row r="119" spans="2:5" ht="15">
      <c r="B119" s="298"/>
      <c r="C119" s="300" t="s">
        <v>8</v>
      </c>
      <c r="D119" s="300"/>
      <c r="E119" s="11">
        <f>ECSF!D16</f>
        <v>921114</v>
      </c>
    </row>
    <row r="120" spans="2:5" ht="15">
      <c r="B120" s="298"/>
      <c r="C120" s="293" t="s">
        <v>10</v>
      </c>
      <c r="D120" s="293"/>
      <c r="E120" s="12">
        <f>ECSF!D18</f>
        <v>0</v>
      </c>
    </row>
    <row r="121" spans="2:5" ht="15">
      <c r="B121" s="298"/>
      <c r="C121" s="293" t="s">
        <v>12</v>
      </c>
      <c r="D121" s="293"/>
      <c r="E121" s="12">
        <f>ECSF!D19</f>
        <v>0</v>
      </c>
    </row>
    <row r="122" spans="2:5" ht="15">
      <c r="B122" s="298"/>
      <c r="C122" s="293" t="s">
        <v>14</v>
      </c>
      <c r="D122" s="293"/>
      <c r="E122" s="12">
        <f>ECSF!D20</f>
        <v>0</v>
      </c>
    </row>
    <row r="123" spans="2:5" ht="15">
      <c r="B123" s="298"/>
      <c r="C123" s="293" t="s">
        <v>16</v>
      </c>
      <c r="D123" s="293"/>
      <c r="E123" s="12">
        <f>ECSF!D21</f>
        <v>853574</v>
      </c>
    </row>
    <row r="124" spans="2:5" ht="15">
      <c r="B124" s="298"/>
      <c r="C124" s="293" t="s">
        <v>18</v>
      </c>
      <c r="D124" s="293"/>
      <c r="E124" s="12">
        <f>ECSF!D22</f>
        <v>67540</v>
      </c>
    </row>
    <row r="125" spans="2:5" ht="15">
      <c r="B125" s="298"/>
      <c r="C125" s="293" t="s">
        <v>20</v>
      </c>
      <c r="D125" s="293"/>
      <c r="E125" s="12">
        <f>ECSF!D23</f>
        <v>0</v>
      </c>
    </row>
    <row r="126" spans="2:5" ht="15">
      <c r="B126" s="298"/>
      <c r="C126" s="293" t="s">
        <v>22</v>
      </c>
      <c r="D126" s="293"/>
      <c r="E126" s="12">
        <f>ECSF!D24</f>
        <v>0</v>
      </c>
    </row>
    <row r="127" spans="2:5" ht="15">
      <c r="B127" s="298"/>
      <c r="C127" s="300" t="s">
        <v>27</v>
      </c>
      <c r="D127" s="300"/>
      <c r="E127" s="11">
        <f>ECSF!D26</f>
        <v>179906</v>
      </c>
    </row>
    <row r="128" spans="2:5" ht="15">
      <c r="B128" s="298"/>
      <c r="C128" s="293" t="s">
        <v>29</v>
      </c>
      <c r="D128" s="293"/>
      <c r="E128" s="12">
        <f>ECSF!D28</f>
        <v>0</v>
      </c>
    </row>
    <row r="129" spans="2:5" ht="15">
      <c r="B129" s="298"/>
      <c r="C129" s="293" t="s">
        <v>31</v>
      </c>
      <c r="D129" s="293"/>
      <c r="E129" s="12">
        <f>ECSF!D29</f>
        <v>179906</v>
      </c>
    </row>
    <row r="130" spans="2:5" ht="15">
      <c r="B130" s="298"/>
      <c r="C130" s="293" t="s">
        <v>33</v>
      </c>
      <c r="D130" s="293"/>
      <c r="E130" s="12">
        <f>ECSF!D30</f>
        <v>0</v>
      </c>
    </row>
    <row r="131" spans="2:5" ht="15">
      <c r="B131" s="298"/>
      <c r="C131" s="293" t="s">
        <v>35</v>
      </c>
      <c r="D131" s="293"/>
      <c r="E131" s="12">
        <f>ECSF!D31</f>
        <v>0</v>
      </c>
    </row>
    <row r="132" spans="2:5" ht="15">
      <c r="B132" s="298"/>
      <c r="C132" s="293" t="s">
        <v>37</v>
      </c>
      <c r="D132" s="293"/>
      <c r="E132" s="12">
        <f>ECSF!D32</f>
        <v>0</v>
      </c>
    </row>
    <row r="133" spans="2:5" ht="15">
      <c r="B133" s="298"/>
      <c r="C133" s="293" t="s">
        <v>39</v>
      </c>
      <c r="D133" s="293"/>
      <c r="E133" s="12">
        <f>ECSF!D33</f>
        <v>0</v>
      </c>
    </row>
    <row r="134" spans="2:5" ht="15">
      <c r="B134" s="298"/>
      <c r="C134" s="293" t="s">
        <v>41</v>
      </c>
      <c r="D134" s="293"/>
      <c r="E134" s="12">
        <f>ECSF!D34</f>
        <v>0</v>
      </c>
    </row>
    <row r="135" spans="2:5" ht="15">
      <c r="B135" s="298"/>
      <c r="C135" s="293" t="s">
        <v>42</v>
      </c>
      <c r="D135" s="293"/>
      <c r="E135" s="12">
        <f>ECSF!D35</f>
        <v>0</v>
      </c>
    </row>
    <row r="136" spans="2:5" ht="15">
      <c r="B136" s="298"/>
      <c r="C136" s="293" t="s">
        <v>44</v>
      </c>
      <c r="D136" s="293"/>
      <c r="E136" s="12">
        <f>ECSF!D36</f>
        <v>0</v>
      </c>
    </row>
    <row r="137" spans="2:5" ht="15">
      <c r="B137" s="298"/>
      <c r="C137" s="300" t="s">
        <v>7</v>
      </c>
      <c r="D137" s="300"/>
      <c r="E137" s="11">
        <f>ECSF!I14</f>
        <v>75828862</v>
      </c>
    </row>
    <row r="138" spans="2:5" ht="15">
      <c r="B138" s="298"/>
      <c r="C138" s="300" t="s">
        <v>9</v>
      </c>
      <c r="D138" s="300"/>
      <c r="E138" s="11">
        <f>ECSF!I16</f>
        <v>505268</v>
      </c>
    </row>
    <row r="139" spans="2:5" ht="15">
      <c r="B139" s="298"/>
      <c r="C139" s="293" t="s">
        <v>11</v>
      </c>
      <c r="D139" s="293"/>
      <c r="E139" s="12">
        <f>ECSF!I18</f>
        <v>0</v>
      </c>
    </row>
    <row r="140" spans="2:5" ht="15">
      <c r="B140" s="298"/>
      <c r="C140" s="293" t="s">
        <v>13</v>
      </c>
      <c r="D140" s="293"/>
      <c r="E140" s="12">
        <f>ECSF!I19</f>
        <v>0</v>
      </c>
    </row>
    <row r="141" spans="2:5" ht="15">
      <c r="B141" s="298"/>
      <c r="C141" s="293" t="s">
        <v>15</v>
      </c>
      <c r="D141" s="293"/>
      <c r="E141" s="12">
        <f>ECSF!I20</f>
        <v>0</v>
      </c>
    </row>
    <row r="142" spans="2:5" ht="15">
      <c r="B142" s="298"/>
      <c r="C142" s="293" t="s">
        <v>17</v>
      </c>
      <c r="D142" s="293"/>
      <c r="E142" s="12">
        <f>ECSF!I21</f>
        <v>0</v>
      </c>
    </row>
    <row r="143" spans="2:5" ht="15">
      <c r="B143" s="298"/>
      <c r="C143" s="293" t="s">
        <v>19</v>
      </c>
      <c r="D143" s="293"/>
      <c r="E143" s="12">
        <f>ECSF!I22</f>
        <v>505268</v>
      </c>
    </row>
    <row r="144" spans="2:5" ht="15">
      <c r="B144" s="298"/>
      <c r="C144" s="293" t="s">
        <v>21</v>
      </c>
      <c r="D144" s="293"/>
      <c r="E144" s="12">
        <f>ECSF!I23</f>
        <v>0</v>
      </c>
    </row>
    <row r="145" spans="2:5" ht="15">
      <c r="B145" s="298"/>
      <c r="C145" s="293" t="s">
        <v>23</v>
      </c>
      <c r="D145" s="293"/>
      <c r="E145" s="12">
        <f>ECSF!I24</f>
        <v>0</v>
      </c>
    </row>
    <row r="146" spans="2:5" ht="15">
      <c r="B146" s="298"/>
      <c r="C146" s="293" t="s">
        <v>24</v>
      </c>
      <c r="D146" s="293"/>
      <c r="E146" s="12">
        <f>ECSF!I25</f>
        <v>0</v>
      </c>
    </row>
    <row r="147" spans="2:5" ht="15">
      <c r="B147" s="298"/>
      <c r="C147" s="301" t="s">
        <v>28</v>
      </c>
      <c r="D147" s="301"/>
      <c r="E147" s="11">
        <f>ECSF!I27</f>
        <v>75323594</v>
      </c>
    </row>
    <row r="148" spans="2:5" ht="15">
      <c r="B148" s="298"/>
      <c r="C148" s="293" t="s">
        <v>30</v>
      </c>
      <c r="D148" s="293"/>
      <c r="E148" s="12">
        <f>ECSF!I29</f>
        <v>0</v>
      </c>
    </row>
    <row r="149" spans="2:5" ht="15">
      <c r="B149" s="298"/>
      <c r="C149" s="293" t="s">
        <v>32</v>
      </c>
      <c r="D149" s="293"/>
      <c r="E149" s="12">
        <f>ECSF!I30</f>
        <v>0</v>
      </c>
    </row>
    <row r="150" spans="2:5" ht="15">
      <c r="B150" s="298"/>
      <c r="C150" s="293" t="s">
        <v>34</v>
      </c>
      <c r="D150" s="293"/>
      <c r="E150" s="12">
        <f>ECSF!I31</f>
        <v>0</v>
      </c>
    </row>
    <row r="151" spans="2:5" ht="15">
      <c r="B151" s="298"/>
      <c r="C151" s="293" t="s">
        <v>36</v>
      </c>
      <c r="D151" s="293"/>
      <c r="E151" s="12">
        <f>ECSF!I32</f>
        <v>0</v>
      </c>
    </row>
    <row r="152" spans="2:5" ht="15">
      <c r="B152" s="298"/>
      <c r="C152" s="293" t="s">
        <v>38</v>
      </c>
      <c r="D152" s="293"/>
      <c r="E152" s="12">
        <f>ECSF!I33</f>
        <v>4164</v>
      </c>
    </row>
    <row r="153" spans="2:5" ht="15">
      <c r="B153" s="298"/>
      <c r="C153" s="293" t="s">
        <v>40</v>
      </c>
      <c r="D153" s="293"/>
      <c r="E153" s="12">
        <f>ECSF!I34</f>
        <v>75319430</v>
      </c>
    </row>
    <row r="154" spans="2:5" ht="15">
      <c r="B154" s="298"/>
      <c r="C154" s="300" t="s">
        <v>47</v>
      </c>
      <c r="D154" s="300"/>
      <c r="E154" s="11">
        <f>ECSF!I36</f>
        <v>250656085</v>
      </c>
    </row>
    <row r="155" spans="2:5" ht="15">
      <c r="B155" s="298"/>
      <c r="C155" s="300" t="s">
        <v>49</v>
      </c>
      <c r="D155" s="300"/>
      <c r="E155" s="11">
        <f>ECSF!I38</f>
        <v>0</v>
      </c>
    </row>
    <row r="156" spans="2:5" ht="15">
      <c r="B156" s="298"/>
      <c r="C156" s="293" t="s">
        <v>50</v>
      </c>
      <c r="D156" s="293"/>
      <c r="E156" s="12">
        <f>ECSF!I40</f>
        <v>0</v>
      </c>
    </row>
    <row r="157" spans="2:5" ht="15">
      <c r="B157" s="298"/>
      <c r="C157" s="293" t="s">
        <v>51</v>
      </c>
      <c r="D157" s="293"/>
      <c r="E157" s="12">
        <f>ECSF!I41</f>
        <v>0</v>
      </c>
    </row>
    <row r="158" spans="2:5" ht="15">
      <c r="B158" s="298"/>
      <c r="C158" s="293" t="s">
        <v>52</v>
      </c>
      <c r="D158" s="293"/>
      <c r="E158" s="12">
        <f>ECSF!I42</f>
        <v>0</v>
      </c>
    </row>
    <row r="159" spans="2:5" ht="15">
      <c r="B159" s="298"/>
      <c r="C159" s="300" t="s">
        <v>53</v>
      </c>
      <c r="D159" s="300"/>
      <c r="E159" s="11">
        <f>ECSF!I44</f>
        <v>250656085</v>
      </c>
    </row>
    <row r="160" spans="2:5" ht="15">
      <c r="B160" s="298"/>
      <c r="C160" s="293" t="s">
        <v>54</v>
      </c>
      <c r="D160" s="293"/>
      <c r="E160" s="12">
        <f>ECSF!I46</f>
        <v>37693896</v>
      </c>
    </row>
    <row r="161" spans="2:5" ht="15">
      <c r="B161" s="298"/>
      <c r="C161" s="293" t="s">
        <v>55</v>
      </c>
      <c r="D161" s="293"/>
      <c r="E161" s="12">
        <f>ECSF!I47</f>
        <v>212962189</v>
      </c>
    </row>
    <row r="162" spans="2:5" ht="15">
      <c r="B162" s="298"/>
      <c r="C162" s="293" t="s">
        <v>56</v>
      </c>
      <c r="D162" s="293"/>
      <c r="E162" s="12">
        <f>ECSF!I48</f>
        <v>0</v>
      </c>
    </row>
    <row r="163" spans="2:5" ht="15">
      <c r="B163" s="298"/>
      <c r="C163" s="293" t="s">
        <v>57</v>
      </c>
      <c r="D163" s="293"/>
      <c r="E163" s="12">
        <f>ECSF!I49</f>
        <v>0</v>
      </c>
    </row>
    <row r="164" spans="2:5" ht="15">
      <c r="B164" s="298"/>
      <c r="C164" s="293" t="s">
        <v>58</v>
      </c>
      <c r="D164" s="293"/>
      <c r="E164" s="12">
        <f>ECSF!I50</f>
        <v>0</v>
      </c>
    </row>
    <row r="165" spans="2:5" ht="15">
      <c r="B165" s="298"/>
      <c r="C165" s="300" t="s">
        <v>59</v>
      </c>
      <c r="D165" s="300"/>
      <c r="E165" s="11">
        <f>ECSF!I52</f>
        <v>0</v>
      </c>
    </row>
    <row r="166" spans="2:5" ht="15">
      <c r="B166" s="298"/>
      <c r="C166" s="293" t="s">
        <v>60</v>
      </c>
      <c r="D166" s="293"/>
      <c r="E166" s="12">
        <f>ECSF!I54</f>
        <v>0</v>
      </c>
    </row>
    <row r="167" spans="2:5" ht="15" customHeight="1" thickBot="1">
      <c r="B167" s="299"/>
      <c r="C167" s="293" t="s">
        <v>61</v>
      </c>
      <c r="D167" s="293"/>
      <c r="E167" s="12">
        <f>ECSF!I55</f>
        <v>0</v>
      </c>
    </row>
    <row r="168" spans="2:5" ht="15">
      <c r="B168" s="298" t="s">
        <v>68</v>
      </c>
      <c r="C168" s="300" t="s">
        <v>6</v>
      </c>
      <c r="D168" s="300"/>
      <c r="E168" s="11">
        <f>ECSF!E14</f>
        <v>201614591</v>
      </c>
    </row>
    <row r="169" spans="2:5" ht="15" customHeight="1">
      <c r="B169" s="298"/>
      <c r="C169" s="300" t="s">
        <v>8</v>
      </c>
      <c r="D169" s="300"/>
      <c r="E169" s="11">
        <f>ECSF!E16</f>
        <v>145834351</v>
      </c>
    </row>
    <row r="170" spans="2:5" ht="15" customHeight="1">
      <c r="B170" s="298"/>
      <c r="C170" s="293" t="s">
        <v>10</v>
      </c>
      <c r="D170" s="293"/>
      <c r="E170" s="12">
        <f>ECSF!E18</f>
        <v>110273246</v>
      </c>
    </row>
    <row r="171" spans="2:5" ht="15" customHeight="1">
      <c r="B171" s="298"/>
      <c r="C171" s="293" t="s">
        <v>12</v>
      </c>
      <c r="D171" s="293"/>
      <c r="E171" s="12">
        <f>ECSF!E19</f>
        <v>7243393</v>
      </c>
    </row>
    <row r="172" spans="2:5" ht="15">
      <c r="B172" s="298"/>
      <c r="C172" s="293" t="s">
        <v>14</v>
      </c>
      <c r="D172" s="293"/>
      <c r="E172" s="12">
        <f>ECSF!E20</f>
        <v>28317712</v>
      </c>
    </row>
    <row r="173" spans="2:5" ht="15">
      <c r="B173" s="298"/>
      <c r="C173" s="293" t="s">
        <v>16</v>
      </c>
      <c r="D173" s="293"/>
      <c r="E173" s="12">
        <f>ECSF!E21</f>
        <v>0</v>
      </c>
    </row>
    <row r="174" spans="2:5" ht="15" customHeight="1">
      <c r="B174" s="298"/>
      <c r="C174" s="293" t="s">
        <v>18</v>
      </c>
      <c r="D174" s="293"/>
      <c r="E174" s="12">
        <f>ECSF!E22</f>
        <v>0</v>
      </c>
    </row>
    <row r="175" spans="2:5" ht="15" customHeight="1">
      <c r="B175" s="298"/>
      <c r="C175" s="293" t="s">
        <v>20</v>
      </c>
      <c r="D175" s="293"/>
      <c r="E175" s="12">
        <f>ECSF!E23</f>
        <v>0</v>
      </c>
    </row>
    <row r="176" spans="2:5" ht="15">
      <c r="B176" s="298"/>
      <c r="C176" s="293" t="s">
        <v>22</v>
      </c>
      <c r="D176" s="293"/>
      <c r="E176" s="12">
        <f>ECSF!E24</f>
        <v>0</v>
      </c>
    </row>
    <row r="177" spans="2:5" ht="15" customHeight="1">
      <c r="B177" s="298"/>
      <c r="C177" s="300" t="s">
        <v>27</v>
      </c>
      <c r="D177" s="300"/>
      <c r="E177" s="11">
        <f>ECSF!E26</f>
        <v>55780240</v>
      </c>
    </row>
    <row r="178" spans="2:5" ht="15">
      <c r="B178" s="298"/>
      <c r="C178" s="293" t="s">
        <v>29</v>
      </c>
      <c r="D178" s="293"/>
      <c r="E178" s="12">
        <f>ECSF!E28</f>
        <v>0</v>
      </c>
    </row>
    <row r="179" spans="2:5" ht="15" customHeight="1">
      <c r="B179" s="298"/>
      <c r="C179" s="293" t="s">
        <v>31</v>
      </c>
      <c r="D179" s="293"/>
      <c r="E179" s="12">
        <f>ECSF!E29</f>
        <v>0</v>
      </c>
    </row>
    <row r="180" spans="2:5" ht="15" customHeight="1">
      <c r="B180" s="298"/>
      <c r="C180" s="293" t="s">
        <v>33</v>
      </c>
      <c r="D180" s="293"/>
      <c r="E180" s="12">
        <f>ECSF!E30</f>
        <v>43684396</v>
      </c>
    </row>
    <row r="181" spans="2:5" ht="15" customHeight="1">
      <c r="B181" s="298"/>
      <c r="C181" s="293" t="s">
        <v>35</v>
      </c>
      <c r="D181" s="293"/>
      <c r="E181" s="12">
        <f>ECSF!E31</f>
        <v>11756657</v>
      </c>
    </row>
    <row r="182" spans="2:5" ht="15" customHeight="1">
      <c r="B182" s="298"/>
      <c r="C182" s="293" t="s">
        <v>37</v>
      </c>
      <c r="D182" s="293"/>
      <c r="E182" s="12">
        <f>ECSF!E32</f>
        <v>339187</v>
      </c>
    </row>
    <row r="183" spans="2:5" ht="15" customHeight="1">
      <c r="B183" s="298"/>
      <c r="C183" s="293" t="s">
        <v>39</v>
      </c>
      <c r="D183" s="293"/>
      <c r="E183" s="12">
        <f>ECSF!E33</f>
        <v>0</v>
      </c>
    </row>
    <row r="184" spans="2:5" ht="15" customHeight="1">
      <c r="B184" s="298"/>
      <c r="C184" s="293" t="s">
        <v>41</v>
      </c>
      <c r="D184" s="293"/>
      <c r="E184" s="12">
        <f>ECSF!E34</f>
        <v>0</v>
      </c>
    </row>
    <row r="185" spans="2:5" ht="15" customHeight="1">
      <c r="B185" s="298"/>
      <c r="C185" s="293" t="s">
        <v>42</v>
      </c>
      <c r="D185" s="293"/>
      <c r="E185" s="12">
        <f>ECSF!E35</f>
        <v>0</v>
      </c>
    </row>
    <row r="186" spans="2:5" ht="15" customHeight="1">
      <c r="B186" s="298"/>
      <c r="C186" s="293" t="s">
        <v>44</v>
      </c>
      <c r="D186" s="293"/>
      <c r="E186" s="12">
        <f>ECSF!E36</f>
        <v>0</v>
      </c>
    </row>
    <row r="187" spans="2:5" ht="15" customHeight="1">
      <c r="B187" s="298"/>
      <c r="C187" s="300" t="s">
        <v>7</v>
      </c>
      <c r="D187" s="300"/>
      <c r="E187" s="11">
        <f>ECSF!J14</f>
        <v>125971376</v>
      </c>
    </row>
    <row r="188" spans="2:5" ht="15">
      <c r="B188" s="298"/>
      <c r="C188" s="300" t="s">
        <v>9</v>
      </c>
      <c r="D188" s="300"/>
      <c r="E188" s="11">
        <f>ECSF!J16</f>
        <v>125923430</v>
      </c>
    </row>
    <row r="189" spans="2:5" ht="15">
      <c r="B189" s="298"/>
      <c r="C189" s="293" t="s">
        <v>11</v>
      </c>
      <c r="D189" s="293"/>
      <c r="E189" s="12">
        <f>ECSF!J18</f>
        <v>122122263</v>
      </c>
    </row>
    <row r="190" spans="2:5" ht="15">
      <c r="B190" s="298"/>
      <c r="C190" s="293" t="s">
        <v>13</v>
      </c>
      <c r="D190" s="293"/>
      <c r="E190" s="12">
        <f>ECSF!J19</f>
        <v>0</v>
      </c>
    </row>
    <row r="191" spans="2:5" ht="15" customHeight="1">
      <c r="B191" s="298"/>
      <c r="C191" s="293" t="s">
        <v>15</v>
      </c>
      <c r="D191" s="293"/>
      <c r="E191" s="12">
        <f>ECSF!J20</f>
        <v>0</v>
      </c>
    </row>
    <row r="192" spans="2:5" ht="15">
      <c r="B192" s="298"/>
      <c r="C192" s="293" t="s">
        <v>17</v>
      </c>
      <c r="D192" s="293"/>
      <c r="E192" s="12">
        <f>ECSF!J21</f>
        <v>0</v>
      </c>
    </row>
    <row r="193" spans="2:5" ht="15" customHeight="1">
      <c r="B193" s="298"/>
      <c r="C193" s="293" t="s">
        <v>19</v>
      </c>
      <c r="D193" s="293"/>
      <c r="E193" s="12">
        <f>ECSF!J22</f>
        <v>0</v>
      </c>
    </row>
    <row r="194" spans="2:5" ht="15" customHeight="1">
      <c r="B194" s="298"/>
      <c r="C194" s="293" t="s">
        <v>21</v>
      </c>
      <c r="D194" s="293"/>
      <c r="E194" s="12">
        <f>ECSF!J23</f>
        <v>3801167</v>
      </c>
    </row>
    <row r="195" spans="2:5" ht="15" customHeight="1">
      <c r="B195" s="298"/>
      <c r="C195" s="293" t="s">
        <v>23</v>
      </c>
      <c r="D195" s="293"/>
      <c r="E195" s="12">
        <f>ECSF!J24</f>
        <v>0</v>
      </c>
    </row>
    <row r="196" spans="2:5" ht="15" customHeight="1">
      <c r="B196" s="298"/>
      <c r="C196" s="293" t="s">
        <v>24</v>
      </c>
      <c r="D196" s="293"/>
      <c r="E196" s="12">
        <f>ECSF!J25</f>
        <v>0</v>
      </c>
    </row>
    <row r="197" spans="2:5" ht="15" customHeight="1">
      <c r="B197" s="298"/>
      <c r="C197" s="301" t="s">
        <v>28</v>
      </c>
      <c r="D197" s="301"/>
      <c r="E197" s="11">
        <f>ECSF!J27</f>
        <v>47946</v>
      </c>
    </row>
    <row r="198" spans="2:5" ht="15" customHeight="1">
      <c r="B198" s="298"/>
      <c r="C198" s="293" t="s">
        <v>30</v>
      </c>
      <c r="D198" s="293"/>
      <c r="E198" s="12">
        <f>ECSF!J29</f>
        <v>0</v>
      </c>
    </row>
    <row r="199" spans="2:5" ht="15" customHeight="1">
      <c r="B199" s="298"/>
      <c r="C199" s="293" t="s">
        <v>32</v>
      </c>
      <c r="D199" s="293"/>
      <c r="E199" s="12">
        <f>ECSF!J30</f>
        <v>0</v>
      </c>
    </row>
    <row r="200" spans="2:5" ht="15" customHeight="1">
      <c r="B200" s="298"/>
      <c r="C200" s="293" t="s">
        <v>34</v>
      </c>
      <c r="D200" s="293"/>
      <c r="E200" s="12">
        <f>ECSF!J31</f>
        <v>0</v>
      </c>
    </row>
    <row r="201" spans="2:5" ht="15">
      <c r="B201" s="298"/>
      <c r="C201" s="293" t="s">
        <v>36</v>
      </c>
      <c r="D201" s="293"/>
      <c r="E201" s="12">
        <f>ECSF!J32</f>
        <v>47946</v>
      </c>
    </row>
    <row r="202" spans="2:5" ht="15" customHeight="1">
      <c r="B202" s="298"/>
      <c r="C202" s="293" t="s">
        <v>38</v>
      </c>
      <c r="D202" s="293"/>
      <c r="E202" s="12">
        <f>ECSF!J33</f>
        <v>0</v>
      </c>
    </row>
    <row r="203" spans="2:5" ht="15">
      <c r="B203" s="298"/>
      <c r="C203" s="293" t="s">
        <v>40</v>
      </c>
      <c r="D203" s="293"/>
      <c r="E203" s="12">
        <f>ECSF!J34</f>
        <v>0</v>
      </c>
    </row>
    <row r="204" spans="2:5" ht="15" customHeight="1">
      <c r="B204" s="298"/>
      <c r="C204" s="300" t="s">
        <v>47</v>
      </c>
      <c r="D204" s="300"/>
      <c r="E204" s="11">
        <f>ECSF!J36</f>
        <v>0</v>
      </c>
    </row>
    <row r="205" spans="2:5" ht="15" customHeight="1">
      <c r="B205" s="298"/>
      <c r="C205" s="300" t="s">
        <v>49</v>
      </c>
      <c r="D205" s="300"/>
      <c r="E205" s="11">
        <f>ECSF!J38</f>
        <v>0</v>
      </c>
    </row>
    <row r="206" spans="2:5" ht="15" customHeight="1">
      <c r="B206" s="298"/>
      <c r="C206" s="293" t="s">
        <v>50</v>
      </c>
      <c r="D206" s="293"/>
      <c r="E206" s="12">
        <f>ECSF!J40</f>
        <v>0</v>
      </c>
    </row>
    <row r="207" spans="2:5" ht="15" customHeight="1">
      <c r="B207" s="298"/>
      <c r="C207" s="293" t="s">
        <v>51</v>
      </c>
      <c r="D207" s="293"/>
      <c r="E207" s="12">
        <f>ECSF!J41</f>
        <v>0</v>
      </c>
    </row>
    <row r="208" spans="2:5" ht="15" customHeight="1">
      <c r="B208" s="298"/>
      <c r="C208" s="293" t="s">
        <v>52</v>
      </c>
      <c r="D208" s="293"/>
      <c r="E208" s="12">
        <f>ECSF!J42</f>
        <v>0</v>
      </c>
    </row>
    <row r="209" spans="2:5" ht="15" customHeight="1">
      <c r="B209" s="298"/>
      <c r="C209" s="300" t="s">
        <v>53</v>
      </c>
      <c r="D209" s="300"/>
      <c r="E209" s="11">
        <f>ECSF!J44</f>
        <v>0</v>
      </c>
    </row>
    <row r="210" spans="2:5" ht="15">
      <c r="B210" s="298"/>
      <c r="C210" s="293" t="s">
        <v>54</v>
      </c>
      <c r="D210" s="293"/>
      <c r="E210" s="12">
        <f>ECSF!J46</f>
        <v>0</v>
      </c>
    </row>
    <row r="211" spans="2:5" ht="15" customHeight="1">
      <c r="B211" s="298"/>
      <c r="C211" s="293" t="s">
        <v>55</v>
      </c>
      <c r="D211" s="293"/>
      <c r="E211" s="12">
        <f>ECSF!J47</f>
        <v>0</v>
      </c>
    </row>
    <row r="212" spans="2:5" ht="15">
      <c r="B212" s="298"/>
      <c r="C212" s="293" t="s">
        <v>56</v>
      </c>
      <c r="D212" s="293"/>
      <c r="E212" s="12">
        <f>ECSF!J48</f>
        <v>0</v>
      </c>
    </row>
    <row r="213" spans="2:5" ht="15" customHeight="1">
      <c r="B213" s="298"/>
      <c r="C213" s="293" t="s">
        <v>57</v>
      </c>
      <c r="D213" s="293"/>
      <c r="E213" s="12">
        <f>ECSF!J49</f>
        <v>0</v>
      </c>
    </row>
    <row r="214" spans="2:5" ht="15">
      <c r="B214" s="298"/>
      <c r="C214" s="293" t="s">
        <v>58</v>
      </c>
      <c r="D214" s="293"/>
      <c r="E214" s="12">
        <f>ECSF!J50</f>
        <v>0</v>
      </c>
    </row>
    <row r="215" spans="2:5" ht="15">
      <c r="B215" s="298"/>
      <c r="C215" s="300" t="s">
        <v>59</v>
      </c>
      <c r="D215" s="300"/>
      <c r="E215" s="11">
        <f>ECSF!J52</f>
        <v>0</v>
      </c>
    </row>
    <row r="216" spans="2:5" ht="15">
      <c r="B216" s="298"/>
      <c r="C216" s="293" t="s">
        <v>60</v>
      </c>
      <c r="D216" s="293"/>
      <c r="E216" s="12">
        <f>ECSF!J54</f>
        <v>0</v>
      </c>
    </row>
    <row r="217" spans="2:5" ht="15.75" thickBot="1">
      <c r="B217" s="299"/>
      <c r="C217" s="293" t="s">
        <v>61</v>
      </c>
      <c r="D217" s="293"/>
      <c r="E217" s="12">
        <f>ECSF!J55</f>
        <v>0</v>
      </c>
    </row>
    <row r="218" spans="3:5" ht="15">
      <c r="C218" s="303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4"/>
      <c r="D219" s="5" t="s">
        <v>65</v>
      </c>
      <c r="E219" s="15" t="str">
        <f>ECSF!C63</f>
        <v>DIRECTORA GENERAL DE FINANZAS</v>
      </c>
    </row>
    <row r="220" spans="3:5" ht="15">
      <c r="C220" s="304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4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B26" sqref="B26:C26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7"/>
      <c r="D1" s="307"/>
      <c r="E1" s="307"/>
      <c r="F1" s="308"/>
      <c r="G1" s="308"/>
      <c r="H1" s="308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3" t="s">
        <v>208</v>
      </c>
      <c r="D3" s="283"/>
      <c r="E3" s="283"/>
      <c r="F3" s="283"/>
      <c r="G3" s="283"/>
      <c r="H3" s="35"/>
      <c r="I3" s="35"/>
      <c r="J3" s="21"/>
      <c r="K3" s="21"/>
    </row>
    <row r="4" spans="2:11" s="32" customFormat="1" ht="13.5" customHeight="1">
      <c r="B4" s="35"/>
      <c r="C4" s="283" t="s">
        <v>146</v>
      </c>
      <c r="D4" s="283"/>
      <c r="E4" s="283"/>
      <c r="F4" s="283"/>
      <c r="G4" s="283"/>
      <c r="H4" s="35"/>
      <c r="I4" s="35"/>
      <c r="J4" s="21"/>
      <c r="K4" s="21"/>
    </row>
    <row r="5" spans="2:11" s="32" customFormat="1" ht="13.5" customHeight="1">
      <c r="B5" s="35"/>
      <c r="C5" s="283" t="s">
        <v>222</v>
      </c>
      <c r="D5" s="283"/>
      <c r="E5" s="283"/>
      <c r="F5" s="283"/>
      <c r="G5" s="283"/>
      <c r="H5" s="35"/>
      <c r="I5" s="35"/>
      <c r="J5" s="21"/>
      <c r="K5" s="21"/>
    </row>
    <row r="6" spans="2:11" s="32" customFormat="1" ht="13.5" customHeight="1">
      <c r="B6" s="35"/>
      <c r="C6" s="283" t="s">
        <v>1</v>
      </c>
      <c r="D6" s="283"/>
      <c r="E6" s="283"/>
      <c r="F6" s="283"/>
      <c r="G6" s="283"/>
      <c r="H6" s="35"/>
      <c r="I6" s="35"/>
      <c r="J6" s="21"/>
      <c r="K6" s="21"/>
    </row>
    <row r="7" spans="1:13" s="32" customFormat="1" ht="19.5" customHeight="1">
      <c r="A7" s="37"/>
      <c r="B7" s="38"/>
      <c r="C7" s="271" t="s">
        <v>213</v>
      </c>
      <c r="D7" s="271"/>
      <c r="E7" s="271"/>
      <c r="F7" s="271"/>
      <c r="G7" s="271"/>
      <c r="H7" s="266"/>
      <c r="I7" s="125"/>
      <c r="J7" s="125"/>
      <c r="K7" s="125"/>
      <c r="L7" s="125"/>
      <c r="M7" s="125"/>
    </row>
    <row r="8" spans="1:9" s="32" customFormat="1" ht="6.75" customHeight="1">
      <c r="A8" s="284"/>
      <c r="B8" s="284"/>
      <c r="C8" s="284"/>
      <c r="D8" s="284"/>
      <c r="E8" s="284"/>
      <c r="F8" s="284"/>
      <c r="G8" s="284"/>
      <c r="H8" s="284"/>
      <c r="I8" s="284"/>
    </row>
    <row r="9" spans="1:9" s="32" customFormat="1" ht="3" customHeight="1">
      <c r="A9" s="284"/>
      <c r="B9" s="284"/>
      <c r="C9" s="284"/>
      <c r="D9" s="284"/>
      <c r="E9" s="284"/>
      <c r="F9" s="284"/>
      <c r="G9" s="284"/>
      <c r="H9" s="284"/>
      <c r="I9" s="284"/>
    </row>
    <row r="10" spans="1:9" s="130" customFormat="1" ht="12">
      <c r="A10" s="126"/>
      <c r="B10" s="309" t="s">
        <v>76</v>
      </c>
      <c r="C10" s="309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10"/>
      <c r="C11" s="310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1"/>
      <c r="B12" s="284"/>
      <c r="C12" s="284"/>
      <c r="D12" s="284"/>
      <c r="E12" s="284"/>
      <c r="F12" s="284"/>
      <c r="G12" s="284"/>
      <c r="H12" s="284"/>
      <c r="I12" s="312"/>
    </row>
    <row r="13" spans="1:11" s="32" customFormat="1" ht="3" customHeight="1">
      <c r="A13" s="313"/>
      <c r="B13" s="314"/>
      <c r="C13" s="314"/>
      <c r="D13" s="314"/>
      <c r="E13" s="314"/>
      <c r="F13" s="314"/>
      <c r="G13" s="314"/>
      <c r="H13" s="314"/>
      <c r="I13" s="315"/>
      <c r="J13" s="21"/>
      <c r="K13" s="21"/>
    </row>
    <row r="14" spans="1:11" s="32" customFormat="1" ht="12">
      <c r="A14" s="61"/>
      <c r="B14" s="305" t="s">
        <v>6</v>
      </c>
      <c r="C14" s="305"/>
      <c r="D14" s="135">
        <f>+D16+D26</f>
        <v>2875003014</v>
      </c>
      <c r="E14" s="135">
        <f>+E16+E26</f>
        <v>8639392392</v>
      </c>
      <c r="F14" s="135">
        <f>+F16+F26</f>
        <v>8438878821</v>
      </c>
      <c r="G14" s="135">
        <f>+G16+G26</f>
        <v>3075516585</v>
      </c>
      <c r="H14" s="135">
        <f>+H16+H26</f>
        <v>200513571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4" t="s">
        <v>8</v>
      </c>
      <c r="C16" s="274"/>
      <c r="D16" s="139">
        <f>SUM(D18:D24)</f>
        <v>1359664598</v>
      </c>
      <c r="E16" s="139">
        <f>SUM(E18:E24)</f>
        <v>8536938746</v>
      </c>
      <c r="F16" s="139">
        <f>SUM(F18:F24)</f>
        <v>8392025509</v>
      </c>
      <c r="G16" s="139">
        <f>D16+E16-F16</f>
        <v>1504577835</v>
      </c>
      <c r="H16" s="139">
        <f>G16-D16</f>
        <v>144913237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6" t="s">
        <v>10</v>
      </c>
      <c r="C18" s="306"/>
      <c r="D18" s="144">
        <f>+ESF!E18</f>
        <v>1249434252</v>
      </c>
      <c r="E18" s="144">
        <v>7628284693</v>
      </c>
      <c r="F18" s="144">
        <v>7518011447</v>
      </c>
      <c r="G18" s="60">
        <f>D18+E18-F18</f>
        <v>1359707498</v>
      </c>
      <c r="H18" s="60">
        <f>G18-D18</f>
        <v>110273246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6" t="s">
        <v>12</v>
      </c>
      <c r="C19" s="306"/>
      <c r="D19" s="144">
        <f>+ESF!E19</f>
        <v>87623363</v>
      </c>
      <c r="E19" s="144">
        <v>834901643</v>
      </c>
      <c r="F19" s="144">
        <v>827658250</v>
      </c>
      <c r="G19" s="60">
        <f aca="true" t="shared" si="0" ref="G19:G24">D19+E19-F19</f>
        <v>94866756</v>
      </c>
      <c r="H19" s="60">
        <f aca="true" t="shared" si="1" ref="H19:H24">G19-D19</f>
        <v>7243393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6" t="s">
        <v>14</v>
      </c>
      <c r="C20" s="306"/>
      <c r="D20" s="144">
        <f>+ESF!E20</f>
        <v>3102657</v>
      </c>
      <c r="E20" s="144">
        <v>44465252</v>
      </c>
      <c r="F20" s="144">
        <v>16147540</v>
      </c>
      <c r="G20" s="60">
        <f t="shared" si="0"/>
        <v>31420369</v>
      </c>
      <c r="H20" s="60">
        <f t="shared" si="1"/>
        <v>28317712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6" t="s">
        <v>16</v>
      </c>
      <c r="C21" s="306"/>
      <c r="D21" s="144">
        <f>+ESF!E21</f>
        <v>16443546</v>
      </c>
      <c r="E21" s="144">
        <v>28159287</v>
      </c>
      <c r="F21" s="144">
        <v>29012861</v>
      </c>
      <c r="G21" s="60">
        <f t="shared" si="0"/>
        <v>15589972</v>
      </c>
      <c r="H21" s="60">
        <f t="shared" si="1"/>
        <v>-853574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6" t="s">
        <v>18</v>
      </c>
      <c r="C22" s="306"/>
      <c r="D22" s="144">
        <f>+ESF!E22</f>
        <v>3060780</v>
      </c>
      <c r="E22" s="144">
        <v>1127871</v>
      </c>
      <c r="F22" s="144">
        <v>1195411</v>
      </c>
      <c r="G22" s="60">
        <f t="shared" si="0"/>
        <v>2993240</v>
      </c>
      <c r="H22" s="60">
        <f t="shared" si="1"/>
        <v>-67540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6" t="s">
        <v>20</v>
      </c>
      <c r="C23" s="306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6" t="s">
        <v>22</v>
      </c>
      <c r="C24" s="306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4" t="s">
        <v>27</v>
      </c>
      <c r="C26" s="274"/>
      <c r="D26" s="139">
        <f>SUM(D28:D36)</f>
        <v>1515338416</v>
      </c>
      <c r="E26" s="139">
        <f>SUM(E28:E36)</f>
        <v>102453646</v>
      </c>
      <c r="F26" s="139">
        <f>SUM(F28:F36)</f>
        <v>46853312</v>
      </c>
      <c r="G26" s="139">
        <f>D26+E26-F26</f>
        <v>1570938750</v>
      </c>
      <c r="H26" s="139">
        <f>G26-D26</f>
        <v>55600334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6" t="s">
        <v>29</v>
      </c>
      <c r="C28" s="306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6" t="s">
        <v>31</v>
      </c>
      <c r="C29" s="306"/>
      <c r="D29" s="144">
        <f>+ESF!E32</f>
        <v>4824110</v>
      </c>
      <c r="E29" s="144">
        <v>169662</v>
      </c>
      <c r="F29" s="144">
        <v>349568</v>
      </c>
      <c r="G29" s="60">
        <f aca="true" t="shared" si="2" ref="G29:G36">D29+E29-F29</f>
        <v>4644204</v>
      </c>
      <c r="H29" s="60">
        <f aca="true" t="shared" si="3" ref="H29:H36">G29-D29</f>
        <v>-179906</v>
      </c>
      <c r="I29" s="143"/>
      <c r="K29" s="141" t="str">
        <f>IF(G29=ESF!D32," ","error")</f>
        <v> </v>
      </c>
    </row>
    <row r="30" spans="1:11" ht="19.5" customHeight="1">
      <c r="A30" s="48"/>
      <c r="B30" s="306" t="s">
        <v>33</v>
      </c>
      <c r="C30" s="306"/>
      <c r="D30" s="144">
        <f>+ESF!E33</f>
        <v>792580216</v>
      </c>
      <c r="E30" s="144">
        <v>64592346</v>
      </c>
      <c r="F30" s="144">
        <v>20907950</v>
      </c>
      <c r="G30" s="60">
        <f t="shared" si="2"/>
        <v>836264612</v>
      </c>
      <c r="H30" s="60">
        <f t="shared" si="3"/>
        <v>43684396</v>
      </c>
      <c r="I30" s="143"/>
      <c r="K30" s="141" t="str">
        <f>IF(G30=ESF!D33," ","error")</f>
        <v> </v>
      </c>
    </row>
    <row r="31" spans="1:11" ht="19.5" customHeight="1">
      <c r="A31" s="48"/>
      <c r="B31" s="306" t="s">
        <v>154</v>
      </c>
      <c r="C31" s="306"/>
      <c r="D31" s="144">
        <f>+ESF!E34</f>
        <v>709127626</v>
      </c>
      <c r="E31" s="144">
        <v>36069990</v>
      </c>
      <c r="F31" s="144">
        <v>24313333</v>
      </c>
      <c r="G31" s="60">
        <f t="shared" si="2"/>
        <v>720884283</v>
      </c>
      <c r="H31" s="60">
        <f t="shared" si="3"/>
        <v>11756657</v>
      </c>
      <c r="I31" s="143"/>
      <c r="K31" s="141" t="str">
        <f>IF(G31=ESF!D34," ","error")</f>
        <v> </v>
      </c>
    </row>
    <row r="32" spans="1:11" ht="19.5" customHeight="1">
      <c r="A32" s="48"/>
      <c r="B32" s="306" t="s">
        <v>37</v>
      </c>
      <c r="C32" s="306"/>
      <c r="D32" s="144">
        <f>+ESF!E35</f>
        <v>8754098</v>
      </c>
      <c r="E32" s="144">
        <v>1621648</v>
      </c>
      <c r="F32" s="144">
        <v>1282461</v>
      </c>
      <c r="G32" s="60">
        <f t="shared" si="2"/>
        <v>9093285</v>
      </c>
      <c r="H32" s="60">
        <f t="shared" si="3"/>
        <v>339187</v>
      </c>
      <c r="I32" s="143"/>
      <c r="K32" s="141" t="str">
        <f>IF(G32=ESF!D35," ","error")</f>
        <v> </v>
      </c>
    </row>
    <row r="33" spans="1:11" ht="19.5" customHeight="1">
      <c r="A33" s="48"/>
      <c r="B33" s="306" t="s">
        <v>39</v>
      </c>
      <c r="C33" s="306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6" t="s">
        <v>41</v>
      </c>
      <c r="C34" s="306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6" t="s">
        <v>42</v>
      </c>
      <c r="C35" s="306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6" t="s">
        <v>44</v>
      </c>
      <c r="C36" s="306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6"/>
      <c r="B38" s="317"/>
      <c r="C38" s="317"/>
      <c r="D38" s="317"/>
      <c r="E38" s="317"/>
      <c r="F38" s="317"/>
      <c r="G38" s="317"/>
      <c r="H38" s="317"/>
      <c r="I38" s="318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2" t="s">
        <v>78</v>
      </c>
      <c r="C40" s="272"/>
      <c r="D40" s="272"/>
      <c r="E40" s="272"/>
      <c r="F40" s="272"/>
      <c r="G40" s="272"/>
      <c r="H40" s="272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9"/>
      <c r="C42" s="319"/>
      <c r="D42" s="75"/>
      <c r="E42" s="320"/>
      <c r="F42" s="320"/>
      <c r="G42" s="320"/>
      <c r="H42" s="320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2" t="s">
        <v>215</v>
      </c>
      <c r="C43" s="282"/>
      <c r="D43" s="89"/>
      <c r="E43" s="282" t="s">
        <v>217</v>
      </c>
      <c r="F43" s="282"/>
      <c r="G43" s="282"/>
      <c r="H43" s="282"/>
      <c r="I43" s="51"/>
      <c r="J43" s="32"/>
      <c r="P43" s="32"/>
      <c r="Q43" s="32"/>
    </row>
    <row r="44" spans="1:17" ht="13.5" customHeight="1">
      <c r="A44" s="32"/>
      <c r="B44" s="277" t="s">
        <v>216</v>
      </c>
      <c r="C44" s="277"/>
      <c r="D44" s="58"/>
      <c r="E44" s="277" t="s">
        <v>219</v>
      </c>
      <c r="F44" s="277"/>
      <c r="G44" s="277"/>
      <c r="H44" s="277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B26" sqref="B26:C26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8" t="s">
        <v>208</v>
      </c>
      <c r="D4" s="328"/>
      <c r="E4" s="328"/>
      <c r="F4" s="328"/>
      <c r="G4" s="328"/>
      <c r="H4" s="328"/>
      <c r="I4" s="154"/>
      <c r="J4" s="154"/>
    </row>
    <row r="5" spans="2:10" ht="13.5" customHeight="1">
      <c r="B5" s="154"/>
      <c r="C5" s="328" t="s">
        <v>155</v>
      </c>
      <c r="D5" s="328"/>
      <c r="E5" s="328"/>
      <c r="F5" s="328"/>
      <c r="G5" s="328"/>
      <c r="H5" s="328"/>
      <c r="I5" s="154"/>
      <c r="J5" s="154"/>
    </row>
    <row r="6" spans="2:10" ht="13.5" customHeight="1">
      <c r="B6" s="154"/>
      <c r="C6" s="328" t="s">
        <v>222</v>
      </c>
      <c r="D6" s="328"/>
      <c r="E6" s="328"/>
      <c r="F6" s="328"/>
      <c r="G6" s="328"/>
      <c r="H6" s="328"/>
      <c r="I6" s="154"/>
      <c r="J6" s="154"/>
    </row>
    <row r="7" spans="2:10" ht="13.5" customHeight="1">
      <c r="B7" s="154"/>
      <c r="C7" s="328" t="s">
        <v>1</v>
      </c>
      <c r="D7" s="328"/>
      <c r="E7" s="328"/>
      <c r="F7" s="328"/>
      <c r="G7" s="328"/>
      <c r="H7" s="328"/>
      <c r="I7" s="154"/>
      <c r="J7" s="154"/>
    </row>
    <row r="8" spans="1:10" ht="6" customHeight="1">
      <c r="A8" s="155"/>
      <c r="B8" s="329"/>
      <c r="C8" s="329"/>
      <c r="D8" s="321"/>
      <c r="E8" s="321"/>
      <c r="F8" s="321"/>
      <c r="G8" s="321"/>
      <c r="H8" s="321"/>
      <c r="I8" s="321"/>
      <c r="J8" s="156"/>
    </row>
    <row r="9" spans="1:10" ht="19.5" customHeight="1">
      <c r="A9" s="155"/>
      <c r="B9" s="157"/>
      <c r="C9" s="271" t="s">
        <v>214</v>
      </c>
      <c r="D9" s="271"/>
      <c r="E9" s="271"/>
      <c r="F9" s="271"/>
      <c r="G9" s="271"/>
      <c r="H9" s="271"/>
      <c r="I9" s="271"/>
      <c r="J9" s="156"/>
    </row>
    <row r="10" spans="1:10" ht="4.5" customHeight="1">
      <c r="A10" s="158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0" ht="3" customHeight="1">
      <c r="A11" s="158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ht="30" customHeight="1">
      <c r="A12" s="159"/>
      <c r="B12" s="323" t="s">
        <v>156</v>
      </c>
      <c r="C12" s="323"/>
      <c r="D12" s="323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2"/>
      <c r="C13" s="322"/>
      <c r="D13" s="322"/>
      <c r="E13" s="322"/>
      <c r="F13" s="322"/>
      <c r="G13" s="322"/>
      <c r="H13" s="322"/>
      <c r="I13" s="322"/>
      <c r="J13" s="324"/>
    </row>
    <row r="14" spans="1:10" ht="9.75" customHeight="1">
      <c r="A14" s="164"/>
      <c r="B14" s="326"/>
      <c r="C14" s="326"/>
      <c r="D14" s="326"/>
      <c r="E14" s="326"/>
      <c r="F14" s="326"/>
      <c r="G14" s="326"/>
      <c r="H14" s="326"/>
      <c r="I14" s="326"/>
      <c r="J14" s="327"/>
    </row>
    <row r="15" spans="1:10" ht="12">
      <c r="A15" s="164"/>
      <c r="B15" s="331" t="s">
        <v>161</v>
      </c>
      <c r="C15" s="331"/>
      <c r="D15" s="331"/>
      <c r="E15" s="165"/>
      <c r="F15" s="165"/>
      <c r="G15" s="165"/>
      <c r="H15" s="165"/>
      <c r="I15" s="165"/>
      <c r="J15" s="166"/>
    </row>
    <row r="16" spans="1:10" ht="12">
      <c r="A16" s="167"/>
      <c r="B16" s="332" t="s">
        <v>162</v>
      </c>
      <c r="C16" s="332"/>
      <c r="D16" s="332"/>
      <c r="E16" s="168"/>
      <c r="F16" s="168"/>
      <c r="G16" s="168"/>
      <c r="H16" s="168"/>
      <c r="I16" s="168"/>
      <c r="J16" s="169"/>
    </row>
    <row r="17" spans="1:10" ht="12">
      <c r="A17" s="167"/>
      <c r="B17" s="331" t="s">
        <v>163</v>
      </c>
      <c r="C17" s="331"/>
      <c r="D17" s="331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5" t="s">
        <v>164</v>
      </c>
      <c r="D18" s="325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5" t="s">
        <v>165</v>
      </c>
      <c r="D19" s="325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5" t="s">
        <v>166</v>
      </c>
      <c r="D20" s="325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1" t="s">
        <v>167</v>
      </c>
      <c r="C22" s="331"/>
      <c r="D22" s="331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5" t="s">
        <v>168</v>
      </c>
      <c r="D23" s="325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5" t="s">
        <v>169</v>
      </c>
      <c r="D24" s="325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5" t="s">
        <v>165</v>
      </c>
      <c r="D25" s="325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5" t="s">
        <v>166</v>
      </c>
      <c r="D26" s="325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30" t="s">
        <v>170</v>
      </c>
      <c r="C28" s="330"/>
      <c r="D28" s="330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2" t="s">
        <v>171</v>
      </c>
      <c r="C30" s="332"/>
      <c r="D30" s="332"/>
      <c r="E30" s="168"/>
      <c r="F30" s="181"/>
      <c r="G30" s="181"/>
      <c r="H30" s="182"/>
      <c r="I30" s="182"/>
      <c r="J30" s="171"/>
    </row>
    <row r="31" spans="1:10" ht="12">
      <c r="A31" s="167"/>
      <c r="B31" s="331" t="s">
        <v>163</v>
      </c>
      <c r="C31" s="331"/>
      <c r="D31" s="331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5" t="s">
        <v>164</v>
      </c>
      <c r="D32" s="325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5" t="s">
        <v>165</v>
      </c>
      <c r="D33" s="325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5" t="s">
        <v>166</v>
      </c>
      <c r="D34" s="325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1" t="s">
        <v>167</v>
      </c>
      <c r="C36" s="331"/>
      <c r="D36" s="331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5" t="s">
        <v>168</v>
      </c>
      <c r="D37" s="325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5" t="s">
        <v>169</v>
      </c>
      <c r="D38" s="325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5" t="s">
        <v>165</v>
      </c>
      <c r="D39" s="325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5" t="s">
        <v>166</v>
      </c>
      <c r="D40" s="325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30" t="s">
        <v>172</v>
      </c>
      <c r="C42" s="330"/>
      <c r="D42" s="330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1" t="s">
        <v>173</v>
      </c>
      <c r="C44" s="331"/>
      <c r="D44" s="331"/>
      <c r="E44" s="168"/>
      <c r="F44" s="174"/>
      <c r="G44" s="174"/>
      <c r="H44" s="191">
        <v>741971024</v>
      </c>
      <c r="I44" s="191">
        <v>691828510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3" t="s">
        <v>174</v>
      </c>
      <c r="C46" s="333"/>
      <c r="D46" s="333"/>
      <c r="E46" s="193"/>
      <c r="F46" s="194"/>
      <c r="G46" s="194"/>
      <c r="H46" s="195">
        <f>H28+H42+H44</f>
        <v>741971024</v>
      </c>
      <c r="I46" s="195">
        <f>I28+I42+I44</f>
        <v>691828510</v>
      </c>
      <c r="J46" s="196"/>
    </row>
    <row r="47" spans="2:10" ht="6" customHeight="1">
      <c r="B47" s="332"/>
      <c r="C47" s="332"/>
      <c r="D47" s="332"/>
      <c r="E47" s="332"/>
      <c r="F47" s="332"/>
      <c r="G47" s="332"/>
      <c r="H47" s="332"/>
      <c r="I47" s="332"/>
      <c r="J47" s="332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5" t="s">
        <v>78</v>
      </c>
      <c r="C49" s="325"/>
      <c r="D49" s="325"/>
      <c r="E49" s="325"/>
      <c r="F49" s="325"/>
      <c r="G49" s="325"/>
      <c r="H49" s="325"/>
      <c r="I49" s="325"/>
      <c r="J49" s="325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80"/>
      <c r="D51" s="280"/>
      <c r="E51" s="201"/>
      <c r="F51" s="25"/>
      <c r="G51" s="281"/>
      <c r="H51" s="281"/>
      <c r="I51" s="201"/>
      <c r="J51" s="201"/>
    </row>
    <row r="52" spans="1:10" s="22" customFormat="1" ht="13.5" customHeight="1">
      <c r="A52" s="25"/>
      <c r="B52" s="182"/>
      <c r="C52" s="282" t="s">
        <v>215</v>
      </c>
      <c r="D52" s="282"/>
      <c r="E52" s="201"/>
      <c r="F52" s="201"/>
      <c r="G52" s="282" t="s">
        <v>217</v>
      </c>
      <c r="H52" s="282"/>
      <c r="I52" s="168"/>
      <c r="J52" s="201"/>
    </row>
    <row r="53" spans="1:10" s="22" customFormat="1" ht="13.5" customHeight="1">
      <c r="A53" s="25"/>
      <c r="B53" s="204"/>
      <c r="C53" s="277" t="s">
        <v>216</v>
      </c>
      <c r="D53" s="277"/>
      <c r="E53" s="205"/>
      <c r="F53" s="205"/>
      <c r="G53" s="277" t="s">
        <v>219</v>
      </c>
      <c r="H53" s="277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26" sqref="B26:C26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6"/>
      <c r="E1" s="336"/>
      <c r="F1" s="334"/>
      <c r="G1" s="334"/>
      <c r="H1" s="334"/>
      <c r="I1" s="334"/>
    </row>
    <row r="2" s="32" customFormat="1" ht="6" customHeight="1">
      <c r="B2" s="33"/>
    </row>
    <row r="3" spans="2:9" s="32" customFormat="1" ht="13.5" customHeight="1">
      <c r="B3" s="35"/>
      <c r="C3" s="283" t="s">
        <v>208</v>
      </c>
      <c r="D3" s="283"/>
      <c r="E3" s="283"/>
      <c r="F3" s="283"/>
      <c r="G3" s="283"/>
      <c r="H3" s="35"/>
      <c r="I3" s="35"/>
    </row>
    <row r="4" spans="2:9" ht="13.5" customHeight="1">
      <c r="B4" s="35"/>
      <c r="C4" s="283" t="s">
        <v>133</v>
      </c>
      <c r="D4" s="283"/>
      <c r="E4" s="283"/>
      <c r="F4" s="283"/>
      <c r="G4" s="283"/>
      <c r="H4" s="35"/>
      <c r="I4" s="35"/>
    </row>
    <row r="5" spans="2:9" ht="13.5" customHeight="1">
      <c r="B5" s="35"/>
      <c r="C5" s="283" t="s">
        <v>222</v>
      </c>
      <c r="D5" s="283"/>
      <c r="E5" s="283"/>
      <c r="F5" s="283"/>
      <c r="G5" s="283"/>
      <c r="H5" s="35"/>
      <c r="I5" s="35"/>
    </row>
    <row r="6" spans="2:9" ht="13.5" customHeight="1">
      <c r="B6" s="35"/>
      <c r="C6" s="283" t="s">
        <v>134</v>
      </c>
      <c r="D6" s="283"/>
      <c r="E6" s="283"/>
      <c r="F6" s="283"/>
      <c r="G6" s="283"/>
      <c r="H6" s="35"/>
      <c r="I6" s="35"/>
    </row>
    <row r="7" spans="1:9" s="32" customFormat="1" ht="3" customHeight="1">
      <c r="A7" s="37"/>
      <c r="B7" s="38"/>
      <c r="C7" s="337"/>
      <c r="D7" s="337"/>
      <c r="E7" s="337"/>
      <c r="F7" s="337"/>
      <c r="G7" s="337"/>
      <c r="H7" s="337"/>
      <c r="I7" s="337"/>
    </row>
    <row r="8" spans="1:9" ht="19.5" customHeight="1">
      <c r="A8" s="37"/>
      <c r="B8" s="38"/>
      <c r="C8" s="271" t="s">
        <v>213</v>
      </c>
      <c r="D8" s="271"/>
      <c r="E8" s="271"/>
      <c r="F8" s="271"/>
      <c r="G8" s="271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9" t="s">
        <v>76</v>
      </c>
      <c r="C11" s="269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4" t="s">
        <v>58</v>
      </c>
      <c r="C14" s="274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5" t="s">
        <v>140</v>
      </c>
      <c r="C16" s="335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2" t="s">
        <v>141</v>
      </c>
      <c r="C17" s="272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2" t="s">
        <v>51</v>
      </c>
      <c r="C18" s="272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2" t="s">
        <v>142</v>
      </c>
      <c r="C19" s="272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5" t="s">
        <v>143</v>
      </c>
      <c r="C21" s="335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2" t="s">
        <v>144</v>
      </c>
      <c r="C22" s="272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2" t="s">
        <v>55</v>
      </c>
      <c r="C23" s="272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2" t="s">
        <v>145</v>
      </c>
      <c r="C24" s="272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2" t="s">
        <v>57</v>
      </c>
      <c r="C25" s="272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8" t="s">
        <v>211</v>
      </c>
      <c r="C27" s="338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5" t="s">
        <v>212</v>
      </c>
      <c r="C29" s="335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2" t="s">
        <v>50</v>
      </c>
      <c r="C30" s="272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2" t="s">
        <v>51</v>
      </c>
      <c r="C31" s="272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2" t="s">
        <v>142</v>
      </c>
      <c r="C32" s="272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5" t="s">
        <v>143</v>
      </c>
      <c r="C34" s="335"/>
      <c r="D34" s="218">
        <f>SUM(D35:D38)</f>
        <v>0</v>
      </c>
      <c r="E34" s="218">
        <f>SUM(E35:E38)</f>
        <v>212962189</v>
      </c>
      <c r="F34" s="218">
        <f>SUM(F35:F38)</f>
        <v>216250755</v>
      </c>
      <c r="G34" s="218">
        <f>SUM(G35:G38)</f>
        <v>0</v>
      </c>
      <c r="H34" s="218">
        <f>SUM(D34:G34)</f>
        <v>429212944</v>
      </c>
      <c r="I34" s="213"/>
    </row>
    <row r="35" spans="1:9" ht="12">
      <c r="A35" s="48"/>
      <c r="B35" s="272" t="s">
        <v>144</v>
      </c>
      <c r="C35" s="272"/>
      <c r="D35" s="219">
        <v>0</v>
      </c>
      <c r="E35" s="219">
        <v>0</v>
      </c>
      <c r="F35" s="219">
        <f>+ESF!I52</f>
        <v>216250755</v>
      </c>
      <c r="G35" s="219">
        <v>0</v>
      </c>
      <c r="H35" s="217">
        <f>SUM(D35:G35)</f>
        <v>216250755</v>
      </c>
      <c r="I35" s="213"/>
    </row>
    <row r="36" spans="1:9" ht="12">
      <c r="A36" s="48"/>
      <c r="B36" s="272" t="s">
        <v>55</v>
      </c>
      <c r="C36" s="272"/>
      <c r="D36" s="219">
        <v>0</v>
      </c>
      <c r="E36" s="219">
        <f>+ESF!I53-E23</f>
        <v>212962189</v>
      </c>
      <c r="F36" s="219">
        <v>0</v>
      </c>
      <c r="G36" s="219">
        <v>0</v>
      </c>
      <c r="H36" s="217">
        <f>SUM(D36:G36)</f>
        <v>212962189</v>
      </c>
      <c r="I36" s="213"/>
    </row>
    <row r="37" spans="1:9" ht="12">
      <c r="A37" s="48"/>
      <c r="B37" s="272" t="s">
        <v>145</v>
      </c>
      <c r="C37" s="272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2" t="s">
        <v>57</v>
      </c>
      <c r="C38" s="272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9" t="s">
        <v>210</v>
      </c>
      <c r="C40" s="339"/>
      <c r="D40" s="223">
        <f>D27+D29+D34</f>
        <v>0</v>
      </c>
      <c r="E40" s="223">
        <f>E27+E29+E34</f>
        <v>2167437320</v>
      </c>
      <c r="F40" s="223">
        <f>F29+F34</f>
        <v>216250755</v>
      </c>
      <c r="G40" s="223">
        <f>G27+G29+G34</f>
        <v>0</v>
      </c>
      <c r="H40" s="223">
        <f>SUM(D40:G40)</f>
        <v>2383688075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9" t="s">
        <v>78</v>
      </c>
      <c r="C43" s="279"/>
      <c r="D43" s="279"/>
      <c r="E43" s="279"/>
      <c r="F43" s="279"/>
      <c r="G43" s="279"/>
      <c r="H43" s="279"/>
      <c r="I43" s="279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80"/>
      <c r="D45" s="280"/>
      <c r="E45" s="75"/>
      <c r="F45" s="32"/>
      <c r="G45" s="281"/>
      <c r="H45" s="281"/>
      <c r="I45" s="75"/>
      <c r="J45" s="75"/>
    </row>
    <row r="46" spans="1:10" ht="13.5" customHeight="1">
      <c r="A46" s="32"/>
      <c r="B46" s="82"/>
      <c r="C46" s="282" t="s">
        <v>215</v>
      </c>
      <c r="D46" s="282"/>
      <c r="E46" s="75"/>
      <c r="F46" s="75"/>
      <c r="G46" s="282" t="s">
        <v>217</v>
      </c>
      <c r="H46" s="282"/>
      <c r="I46" s="51"/>
      <c r="J46" s="75"/>
    </row>
    <row r="47" spans="1:10" ht="13.5" customHeight="1">
      <c r="A47" s="32"/>
      <c r="B47" s="84"/>
      <c r="C47" s="277" t="s">
        <v>216</v>
      </c>
      <c r="D47" s="277"/>
      <c r="E47" s="85"/>
      <c r="F47" s="85"/>
      <c r="G47" s="277" t="s">
        <v>219</v>
      </c>
      <c r="H47" s="277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B26" sqref="B26:C26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70" t="s">
        <v>208</v>
      </c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90"/>
      <c r="Q1" s="90"/>
    </row>
    <row r="2" spans="2:17" ht="15" customHeight="1">
      <c r="B2" s="90"/>
      <c r="C2" s="90"/>
      <c r="D2" s="90"/>
      <c r="E2" s="270" t="s">
        <v>175</v>
      </c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90"/>
      <c r="Q2" s="90"/>
    </row>
    <row r="3" spans="2:17" ht="15" customHeight="1">
      <c r="B3" s="90"/>
      <c r="C3" s="90"/>
      <c r="D3" s="90"/>
      <c r="E3" s="270" t="s">
        <v>222</v>
      </c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90"/>
      <c r="Q3" s="90"/>
    </row>
    <row r="4" spans="2:17" ht="16.5" customHeight="1">
      <c r="B4" s="90"/>
      <c r="C4" s="90"/>
      <c r="D4" s="90"/>
      <c r="E4" s="270" t="s">
        <v>1</v>
      </c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3"/>
      <c r="C6" s="283"/>
      <c r="D6" s="283"/>
      <c r="E6" s="271" t="s">
        <v>213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40" t="s">
        <v>76</v>
      </c>
      <c r="C9" s="340"/>
      <c r="D9" s="340"/>
      <c r="E9" s="340"/>
      <c r="F9" s="101"/>
      <c r="G9" s="100">
        <v>2016</v>
      </c>
      <c r="H9" s="100">
        <v>2015</v>
      </c>
      <c r="I9" s="234"/>
      <c r="J9" s="340" t="s">
        <v>76</v>
      </c>
      <c r="K9" s="340"/>
      <c r="L9" s="340"/>
      <c r="M9" s="340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1" t="s">
        <v>176</v>
      </c>
      <c r="C12" s="341"/>
      <c r="D12" s="341"/>
      <c r="E12" s="341"/>
      <c r="F12" s="341"/>
      <c r="G12" s="236"/>
      <c r="H12" s="236"/>
      <c r="I12" s="33"/>
      <c r="J12" s="341" t="s">
        <v>177</v>
      </c>
      <c r="K12" s="341"/>
      <c r="L12" s="341"/>
      <c r="M12" s="341"/>
      <c r="N12" s="341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1" t="s">
        <v>67</v>
      </c>
      <c r="D14" s="341"/>
      <c r="E14" s="341"/>
      <c r="F14" s="341"/>
      <c r="G14" s="238">
        <f>SUM(G15:G25)</f>
        <v>951178506</v>
      </c>
      <c r="H14" s="238">
        <f>SUM(H15:H25)</f>
        <v>1669940000</v>
      </c>
      <c r="I14" s="33"/>
      <c r="J14" s="33"/>
      <c r="K14" s="341" t="s">
        <v>67</v>
      </c>
      <c r="L14" s="341"/>
      <c r="M14" s="341"/>
      <c r="N14" s="341"/>
      <c r="O14" s="238">
        <f>SUM(O15:O17)</f>
        <v>1101020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42" t="s">
        <v>86</v>
      </c>
      <c r="E15" s="342"/>
      <c r="F15" s="342"/>
      <c r="G15" s="239">
        <v>0</v>
      </c>
      <c r="H15" s="239">
        <v>0</v>
      </c>
      <c r="I15" s="33"/>
      <c r="J15" s="33"/>
      <c r="K15" s="32"/>
      <c r="L15" s="343" t="s">
        <v>33</v>
      </c>
      <c r="M15" s="343"/>
      <c r="N15" s="343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2" t="s">
        <v>200</v>
      </c>
      <c r="E16" s="342"/>
      <c r="F16" s="342"/>
      <c r="G16" s="239"/>
      <c r="H16" s="239"/>
      <c r="I16" s="33"/>
      <c r="J16" s="33"/>
      <c r="K16" s="32"/>
      <c r="L16" s="343" t="s">
        <v>35</v>
      </c>
      <c r="M16" s="343"/>
      <c r="N16" s="343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2" t="s">
        <v>178</v>
      </c>
      <c r="E17" s="342"/>
      <c r="F17" s="342"/>
      <c r="G17" s="239">
        <v>0</v>
      </c>
      <c r="H17" s="239">
        <v>0</v>
      </c>
      <c r="I17" s="33"/>
      <c r="J17" s="33"/>
      <c r="K17" s="236"/>
      <c r="L17" s="343" t="s">
        <v>204</v>
      </c>
      <c r="M17" s="343"/>
      <c r="N17" s="343"/>
      <c r="O17" s="239">
        <v>1101020</v>
      </c>
      <c r="P17" s="239">
        <v>13620315</v>
      </c>
      <c r="Q17" s="47"/>
    </row>
    <row r="18" spans="1:17" ht="15" customHeight="1">
      <c r="A18" s="48"/>
      <c r="B18" s="33"/>
      <c r="C18" s="240"/>
      <c r="D18" s="342" t="s">
        <v>92</v>
      </c>
      <c r="E18" s="342"/>
      <c r="F18" s="342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2" t="s">
        <v>93</v>
      </c>
      <c r="E19" s="342"/>
      <c r="F19" s="342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91341345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42" t="s">
        <v>94</v>
      </c>
      <c r="E20" s="342"/>
      <c r="F20" s="342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43684396</v>
      </c>
      <c r="P20" s="239">
        <v>0</v>
      </c>
      <c r="Q20" s="47"/>
    </row>
    <row r="21" spans="1:17" ht="15" customHeight="1">
      <c r="A21" s="48"/>
      <c r="B21" s="33"/>
      <c r="C21" s="240"/>
      <c r="D21" s="342" t="s">
        <v>96</v>
      </c>
      <c r="E21" s="342"/>
      <c r="F21" s="342"/>
      <c r="G21" s="239">
        <v>189810972</v>
      </c>
      <c r="H21" s="239">
        <v>386431060</v>
      </c>
      <c r="I21" s="33"/>
      <c r="J21" s="33"/>
      <c r="K21" s="236"/>
      <c r="L21" s="343" t="s">
        <v>35</v>
      </c>
      <c r="M21" s="343"/>
      <c r="N21" s="343"/>
      <c r="O21" s="239">
        <v>11756657</v>
      </c>
      <c r="P21" s="239">
        <v>0</v>
      </c>
      <c r="Q21" s="47"/>
    </row>
    <row r="22" spans="1:17" ht="28.5" customHeight="1">
      <c r="A22" s="48"/>
      <c r="B22" s="33"/>
      <c r="C22" s="240"/>
      <c r="D22" s="342" t="s">
        <v>98</v>
      </c>
      <c r="E22" s="342"/>
      <c r="F22" s="342"/>
      <c r="G22" s="239">
        <v>0</v>
      </c>
      <c r="H22" s="239">
        <v>0</v>
      </c>
      <c r="I22" s="33"/>
      <c r="J22" s="33"/>
      <c r="K22" s="32"/>
      <c r="L22" s="343" t="s">
        <v>205</v>
      </c>
      <c r="M22" s="343"/>
      <c r="N22" s="343"/>
      <c r="O22" s="239">
        <v>35900292</v>
      </c>
      <c r="P22" s="239">
        <v>34167691</v>
      </c>
      <c r="Q22" s="47"/>
    </row>
    <row r="23" spans="1:17" ht="15" customHeight="1">
      <c r="A23" s="48"/>
      <c r="B23" s="33"/>
      <c r="C23" s="240"/>
      <c r="D23" s="342" t="s">
        <v>103</v>
      </c>
      <c r="E23" s="342"/>
      <c r="F23" s="342"/>
      <c r="G23" s="239">
        <v>512081929</v>
      </c>
      <c r="H23" s="239">
        <v>904072185</v>
      </c>
      <c r="I23" s="33"/>
      <c r="J23" s="33"/>
      <c r="K23" s="341" t="s">
        <v>179</v>
      </c>
      <c r="L23" s="341"/>
      <c r="M23" s="341"/>
      <c r="N23" s="341"/>
      <c r="O23" s="238">
        <f>O14-O19</f>
        <v>-90240325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42" t="s">
        <v>201</v>
      </c>
      <c r="E24" s="342"/>
      <c r="F24" s="342"/>
      <c r="G24" s="239">
        <v>227176775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2" t="s">
        <v>202</v>
      </c>
      <c r="E25" s="342"/>
      <c r="F25" s="145"/>
      <c r="G25" s="144">
        <v>22108830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1" t="s">
        <v>180</v>
      </c>
      <c r="K26" s="341"/>
      <c r="L26" s="341"/>
      <c r="M26" s="341"/>
      <c r="N26" s="341"/>
      <c r="O26" s="32"/>
      <c r="P26" s="32"/>
      <c r="Q26" s="47"/>
    </row>
    <row r="27" spans="1:17" ht="15" customHeight="1">
      <c r="A27" s="48"/>
      <c r="B27" s="33"/>
      <c r="C27" s="341" t="s">
        <v>68</v>
      </c>
      <c r="D27" s="341"/>
      <c r="E27" s="341"/>
      <c r="F27" s="341"/>
      <c r="G27" s="238">
        <f>SUM(G28:G46)</f>
        <v>734927751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2" t="s">
        <v>181</v>
      </c>
      <c r="E28" s="342"/>
      <c r="F28" s="342"/>
      <c r="G28" s="239">
        <v>561136229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326484947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42" t="s">
        <v>89</v>
      </c>
      <c r="E29" s="342"/>
      <c r="F29" s="342"/>
      <c r="G29" s="239">
        <v>29898831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42" t="s">
        <v>91</v>
      </c>
      <c r="E30" s="342"/>
      <c r="F30" s="342"/>
      <c r="G30" s="144">
        <v>86934264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2" t="s">
        <v>95</v>
      </c>
      <c r="E32" s="342"/>
      <c r="F32" s="342"/>
      <c r="G32" s="239">
        <v>0</v>
      </c>
      <c r="H32" s="239">
        <v>251908</v>
      </c>
      <c r="I32" s="33"/>
      <c r="J32" s="33"/>
      <c r="K32" s="241"/>
      <c r="L32" s="343" t="s">
        <v>206</v>
      </c>
      <c r="M32" s="343"/>
      <c r="N32" s="343"/>
      <c r="O32" s="239">
        <f>75828862+250656085</f>
        <v>326484947</v>
      </c>
      <c r="P32" s="239">
        <v>0</v>
      </c>
      <c r="Q32" s="47"/>
    </row>
    <row r="33" spans="1:17" ht="15" customHeight="1">
      <c r="A33" s="48"/>
      <c r="B33" s="33"/>
      <c r="C33" s="241"/>
      <c r="D33" s="342" t="s">
        <v>184</v>
      </c>
      <c r="E33" s="342"/>
      <c r="F33" s="342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2" t="s">
        <v>186</v>
      </c>
      <c r="E34" s="342"/>
      <c r="F34" s="342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342222131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42" t="s">
        <v>100</v>
      </c>
      <c r="E35" s="342"/>
      <c r="F35" s="342"/>
      <c r="G35" s="239">
        <v>42074884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42" t="s">
        <v>102</v>
      </c>
      <c r="E36" s="342"/>
      <c r="F36" s="342"/>
      <c r="G36" s="239">
        <v>31359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2" t="s">
        <v>104</v>
      </c>
      <c r="E37" s="342"/>
      <c r="F37" s="342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2" t="s">
        <v>105</v>
      </c>
      <c r="E38" s="342"/>
      <c r="F38" s="342"/>
      <c r="G38" s="239">
        <v>0</v>
      </c>
      <c r="H38" s="239">
        <v>0</v>
      </c>
      <c r="I38" s="33"/>
      <c r="J38" s="33"/>
      <c r="K38" s="241"/>
      <c r="L38" s="343" t="s">
        <v>207</v>
      </c>
      <c r="M38" s="343"/>
      <c r="N38" s="343"/>
      <c r="O38" s="239">
        <f>125971376+216250755</f>
        <v>342222131</v>
      </c>
      <c r="P38" s="239">
        <v>137394780</v>
      </c>
      <c r="Q38" s="47"/>
    </row>
    <row r="39" spans="1:17" ht="15" customHeight="1">
      <c r="A39" s="48"/>
      <c r="B39" s="33"/>
      <c r="C39" s="241"/>
      <c r="D39" s="342" t="s">
        <v>106</v>
      </c>
      <c r="E39" s="342"/>
      <c r="F39" s="342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2" t="s">
        <v>108</v>
      </c>
      <c r="E40" s="342"/>
      <c r="F40" s="342"/>
      <c r="G40" s="239">
        <v>0</v>
      </c>
      <c r="H40" s="239">
        <v>0</v>
      </c>
      <c r="I40" s="33"/>
      <c r="J40" s="33"/>
      <c r="K40" s="341" t="s">
        <v>189</v>
      </c>
      <c r="L40" s="341"/>
      <c r="M40" s="341"/>
      <c r="N40" s="341"/>
      <c r="O40" s="238">
        <f>O28-O34</f>
        <v>-15737184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2" t="s">
        <v>188</v>
      </c>
      <c r="E42" s="342"/>
      <c r="F42" s="342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2" t="s">
        <v>141</v>
      </c>
      <c r="E43" s="342"/>
      <c r="F43" s="342"/>
      <c r="G43" s="239">
        <v>0</v>
      </c>
      <c r="H43" s="239">
        <v>0</v>
      </c>
      <c r="I43" s="33"/>
      <c r="J43" s="344" t="s">
        <v>191</v>
      </c>
      <c r="K43" s="344"/>
      <c r="L43" s="344"/>
      <c r="M43" s="344"/>
      <c r="N43" s="344"/>
      <c r="O43" s="242">
        <f>G48+O23+O40</f>
        <v>110273246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42" t="s">
        <v>115</v>
      </c>
      <c r="E44" s="342"/>
      <c r="F44" s="342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2" t="s">
        <v>203</v>
      </c>
      <c r="E46" s="342"/>
      <c r="F46" s="342"/>
      <c r="G46" s="239">
        <v>14852184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4" t="s">
        <v>195</v>
      </c>
      <c r="K47" s="344"/>
      <c r="L47" s="344"/>
      <c r="M47" s="344"/>
      <c r="N47" s="344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1" t="s">
        <v>190</v>
      </c>
      <c r="D48" s="341"/>
      <c r="E48" s="341"/>
      <c r="F48" s="341"/>
      <c r="G48" s="242">
        <f>G14-G27</f>
        <v>216250755</v>
      </c>
      <c r="H48" s="242">
        <f>H14-H27</f>
        <v>178556859</v>
      </c>
      <c r="I48" s="244"/>
      <c r="J48" s="344" t="s">
        <v>196</v>
      </c>
      <c r="K48" s="344"/>
      <c r="L48" s="344"/>
      <c r="M48" s="344"/>
      <c r="N48" s="344"/>
      <c r="O48" s="242">
        <f>+O47+O43</f>
        <v>1359707498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5"/>
      <c r="E55" s="345"/>
      <c r="F55" s="345"/>
      <c r="G55" s="345"/>
      <c r="H55" s="74"/>
      <c r="I55" s="75"/>
      <c r="J55" s="75"/>
      <c r="K55" s="32"/>
      <c r="L55" s="320"/>
      <c r="M55" s="320"/>
      <c r="N55" s="320"/>
      <c r="O55" s="320"/>
      <c r="P55" s="32"/>
      <c r="Q55" s="32"/>
    </row>
    <row r="56" spans="1:17" ht="13.5" customHeight="1">
      <c r="A56" s="32"/>
      <c r="B56" s="82"/>
      <c r="C56" s="32"/>
      <c r="D56" s="282" t="s">
        <v>215</v>
      </c>
      <c r="E56" s="282"/>
      <c r="F56" s="282"/>
      <c r="G56" s="282"/>
      <c r="H56" s="32"/>
      <c r="I56" s="51"/>
      <c r="J56" s="32"/>
      <c r="K56" s="89"/>
      <c r="L56" s="282" t="s">
        <v>217</v>
      </c>
      <c r="M56" s="282"/>
      <c r="N56" s="282"/>
      <c r="O56" s="282"/>
      <c r="P56" s="32"/>
      <c r="Q56" s="32"/>
    </row>
    <row r="57" spans="1:17" ht="13.5" customHeight="1">
      <c r="A57" s="32"/>
      <c r="B57" s="84"/>
      <c r="C57" s="32"/>
      <c r="D57" s="277" t="s">
        <v>216</v>
      </c>
      <c r="E57" s="277"/>
      <c r="F57" s="277"/>
      <c r="G57" s="277"/>
      <c r="H57" s="32"/>
      <c r="I57" s="51"/>
      <c r="J57" s="32"/>
      <c r="L57" s="277" t="s">
        <v>218</v>
      </c>
      <c r="M57" s="277"/>
      <c r="N57" s="277"/>
      <c r="O57" s="277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ignoredErrors>
    <ignoredError sqref="O29:O38" unlockedFormula="1"/>
    <ignoredError sqref="P29:P3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2016-08-17T15:07:06Z</cp:lastPrinted>
  <dcterms:created xsi:type="dcterms:W3CDTF">2014-01-27T16:27:43Z</dcterms:created>
  <dcterms:modified xsi:type="dcterms:W3CDTF">2016-10-10T17:58:35Z</dcterms:modified>
  <cp:category/>
  <cp:version/>
  <cp:contentType/>
  <cp:contentStatus/>
</cp:coreProperties>
</file>